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270" windowWidth="12930" windowHeight="11760" activeTab="0"/>
  </bookViews>
  <sheets>
    <sheet name="50 % (en ali več delodajalcev)" sheetId="1" r:id="rId1"/>
    <sheet name="100 % (edini delodajalec)" sheetId="2" r:id="rId2"/>
    <sheet name="List2" sheetId="3" state="hidden" r:id="rId3"/>
    <sheet name="Navodila" sheetId="4" r:id="rId4"/>
  </sheets>
  <externalReferences>
    <externalReference r:id="rId7"/>
  </externalReferences>
  <definedNames>
    <definedName name="a" localSheetId="1">'100 % (edini delodajalec)'!#REF!</definedName>
    <definedName name="a" localSheetId="0">'50 % (en ali več delodajalcev)'!#REF!</definedName>
    <definedName name="a">'[1]uk'!#REF!</definedName>
    <definedName name="_xlnm.Print_Area" localSheetId="1">'100 % (edini delodajalec)'!$A$1:$K$51</definedName>
    <definedName name="_xlnm.Print_Area" localSheetId="0">'50 % (en ali več delodajalcev)'!$A$1:$K$89</definedName>
  </definedNames>
  <calcPr fullCalcOnLoad="1"/>
</workbook>
</file>

<file path=xl/comments1.xml><?xml version="1.0" encoding="utf-8"?>
<comments xmlns="http://schemas.openxmlformats.org/spreadsheetml/2006/main">
  <authors>
    <author>ales</author>
  </authors>
  <commentList>
    <comment ref="D3" authorId="0">
      <text>
        <r>
          <rPr>
            <b/>
            <sz val="9"/>
            <rFont val="Tahoma"/>
            <family val="2"/>
          </rPr>
          <t>Izberite iz seznama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9"/>
            <rFont val="Tahoma"/>
            <family val="2"/>
          </rPr>
          <t>Opišite vašo vlogo v projektu, glavne naloge in druge relevantne informacije.</t>
        </r>
        <r>
          <rPr>
            <sz val="9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rFont val="Tahoma"/>
            <family val="2"/>
          </rPr>
          <t>Vnesite število ur iz plačilne liste za mesec glede na število del. ur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v mesecu. Če ste zaposleni za polovični delovnik pri delodajalcu to pomeni, da 100% opravljate 50 % delovni čas in vnesite 84 namesto 168. Obrazložitev nujno navedite v 7 vrstico te časovnice</t>
        </r>
      </text>
    </comment>
    <comment ref="G11" authorId="0">
      <text>
        <r>
          <rPr>
            <b/>
            <sz val="9"/>
            <rFont val="Tahoma"/>
            <family val="2"/>
          </rPr>
          <t>Vnesite le število ur dela na projektu
KoC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Vnesite vse upravičene odsotnosti od dela v celotnem obsegu  (npr. dopust, bolniška, 8 ur), če jih boste uveljavljali in ustrezno označite v opisu </t>
        </r>
        <r>
          <rPr>
            <sz val="9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rFont val="Tahoma"/>
            <family val="2"/>
          </rPr>
          <t>samodejni izračun</t>
        </r>
      </text>
    </comment>
    <comment ref="K43" authorId="0">
      <text>
        <r>
          <rPr>
            <b/>
            <sz val="9"/>
            <rFont val="Tahoma"/>
            <family val="2"/>
          </rPr>
          <t>upravičeno število ur do povračila iz naslova projekta</t>
        </r>
        <r>
          <rPr>
            <sz val="9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9"/>
            <rFont val="Tahoma"/>
            <family val="2"/>
          </rPr>
          <t>vstavite oznako listine kot je navedena na obračunskem listu</t>
        </r>
      </text>
    </comment>
    <comment ref="A53" authorId="0">
      <text>
        <r>
          <rPr>
            <b/>
            <sz val="9"/>
            <rFont val="Tahoma"/>
            <family val="2"/>
          </rPr>
          <t>prepis seštevka bruto plače za redno delo, praznike in LD</t>
        </r>
        <r>
          <rPr>
            <sz val="9"/>
            <rFont val="Tahoma"/>
            <family val="2"/>
          </rPr>
          <t xml:space="preserve">
</t>
        </r>
      </text>
    </comment>
    <comment ref="K53" authorId="0">
      <text>
        <r>
          <rPr>
            <sz val="9"/>
            <rFont val="Arial Narrow"/>
            <family val="2"/>
          </rPr>
          <t>vpišite znesek, ki je razviden v plačilni listi, če ni seštevka, natančno seštevajte zneske po različnih postavkah (npr. redno delo, dopust, idr.)</t>
        </r>
        <r>
          <rPr>
            <sz val="9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9"/>
            <rFont val="Tahoma"/>
            <family val="2"/>
          </rPr>
          <t>Bruto znesek</t>
        </r>
      </text>
    </comment>
    <comment ref="A55" authorId="0">
      <text>
        <r>
          <rPr>
            <b/>
            <sz val="9"/>
            <rFont val="Tahoma"/>
            <family val="2"/>
          </rPr>
          <t>Bruto znesek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bruto znesek</t>
        </r>
        <r>
          <rPr>
            <sz val="9"/>
            <rFont val="Tahoma"/>
            <family val="2"/>
          </rPr>
          <t xml:space="preserve">
</t>
        </r>
      </text>
    </comment>
    <comment ref="A57" authorId="0">
      <text>
        <r>
          <rPr>
            <b/>
            <sz val="9"/>
            <rFont val="Tahoma"/>
            <family val="2"/>
          </rPr>
          <t>bruto znesek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9"/>
            <rFont val="Tahoma"/>
            <family val="2"/>
          </rPr>
          <t>bruto znesek</t>
        </r>
      </text>
    </comment>
    <comment ref="A59" authorId="0">
      <text>
        <r>
          <rPr>
            <b/>
            <sz val="9"/>
            <rFont val="Tahoma"/>
            <family val="2"/>
          </rPr>
          <t>vpišite celoten znesek stimulacije (stimulacija nad 15% ni upravičena in se odšteje samodejno)</t>
        </r>
      </text>
    </comment>
    <comment ref="F78" authorId="0">
      <text>
        <r>
          <rPr>
            <b/>
            <sz val="9"/>
            <rFont val="Arial"/>
            <family val="2"/>
          </rPr>
          <t>vstavi znesek, ki ga je potrebno dodati, da se bodo prispevki delodajalca ujemali</t>
        </r>
      </text>
    </comment>
    <comment ref="H78" authorId="0">
      <text>
        <r>
          <rPr>
            <b/>
            <sz val="9"/>
            <rFont val="Tahoma"/>
            <family val="2"/>
          </rPr>
          <t>vstavi znesek, ki ga je potrebno odvzeti, da se bodo prispevki delodajalca ujemali</t>
        </r>
      </text>
    </comment>
    <comment ref="H5" authorId="0">
      <text>
        <r>
          <rPr>
            <sz val="9"/>
            <rFont val="Tahoma"/>
            <family val="2"/>
          </rPr>
          <t>spremeni in klikni na H9. 
"</t>
        </r>
        <r>
          <rPr>
            <b/>
            <sz val="9"/>
            <rFont val="Tahoma"/>
            <family val="2"/>
          </rPr>
          <t>za polni delovni čas</t>
        </r>
        <r>
          <rPr>
            <sz val="9"/>
            <rFont val="Tahoma"/>
            <family val="2"/>
          </rPr>
          <t>" pomeni: da ste pri tem delodajalcu zaposleni za polni delovni čas in delate na operaciji polovično.
"</t>
        </r>
        <r>
          <rPr>
            <b/>
            <sz val="9"/>
            <rFont val="Tahoma"/>
            <family val="2"/>
          </rPr>
          <t>za delni delovni čas</t>
        </r>
        <r>
          <rPr>
            <sz val="9"/>
            <rFont val="Tahoma"/>
            <family val="2"/>
          </rPr>
          <t>" pomeni: da ste pri tem delodajalcu zaposleni za 50 % in delate samo na operaciji KOC.</t>
        </r>
      </text>
    </comment>
    <comment ref="C84" authorId="0">
      <text>
        <r>
          <rPr>
            <b/>
            <sz val="9"/>
            <rFont val="Tahoma"/>
            <family val="2"/>
          </rPr>
          <t xml:space="preserve">vsebuje tudi stroške delodajalca, ki niso upravičeni do povračila (prispevki na bonitete, stimulacije, …) </t>
        </r>
      </text>
    </comment>
    <comment ref="G1" authorId="0">
      <text>
        <r>
          <rPr>
            <b/>
            <sz val="9"/>
            <rFont val="Tahoma"/>
            <family val="2"/>
          </rPr>
          <t>vstavite oznako listine kot je navedena na obračunskem listu
v polje F45</t>
        </r>
      </text>
    </comment>
  </commentList>
</comments>
</file>

<file path=xl/comments2.xml><?xml version="1.0" encoding="utf-8"?>
<comments xmlns="http://schemas.openxmlformats.org/spreadsheetml/2006/main">
  <authors>
    <author>ales</author>
  </authors>
  <commentList>
    <comment ref="D3" authorId="0">
      <text>
        <r>
          <rPr>
            <b/>
            <sz val="9"/>
            <rFont val="Tahoma"/>
            <family val="2"/>
          </rPr>
          <t>Izberite iz seznama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9"/>
            <rFont val="Tahoma"/>
            <family val="2"/>
          </rPr>
          <t>Opišite vašo vlogo v projektu, glavne naloge in druge relevantne informacije.</t>
        </r>
        <r>
          <rPr>
            <sz val="9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rFont val="Tahoma"/>
            <family val="2"/>
          </rPr>
          <t>Vnesite število ur iz plačilne liste za mesec glede na število del. ur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v mesecu. Če ste zaposleni za polovični delovnik pri delodajalcu to pomeni, da 100% opravljate 50 % delovni čas in vnesite 84 namesto 168. Obrazložitev nujno navedite v 7 vrstico te časovnice</t>
        </r>
      </text>
    </comment>
    <comment ref="A15" authorId="0">
      <text>
        <r>
          <rPr>
            <b/>
            <sz val="9"/>
            <rFont val="Tahoma"/>
            <family val="2"/>
          </rPr>
          <t>prepis seštevka bruto plače za redno delo, praznike in LD</t>
        </r>
        <r>
          <rPr>
            <sz val="9"/>
            <rFont val="Tahoma"/>
            <family val="2"/>
          </rPr>
          <t xml:space="preserve">
</t>
        </r>
      </text>
    </comment>
    <comment ref="K15" authorId="0">
      <text>
        <r>
          <rPr>
            <sz val="9"/>
            <rFont val="Arial Narrow"/>
            <family val="2"/>
          </rPr>
          <t>vpišite znesek, ki je razviden v plačilni listi, če ni seštevka, natančno seštevajte zneske po različnih postavkah (npr. redno delo, dopust, idr.)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Bruto znesek</t>
        </r>
      </text>
    </comment>
    <comment ref="A17" authorId="0">
      <text>
        <r>
          <rPr>
            <b/>
            <sz val="9"/>
            <rFont val="Tahoma"/>
            <family val="2"/>
          </rPr>
          <t>Bruto znesek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bruto znesek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2"/>
          </rPr>
          <t>bruto znesek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bruto znesek</t>
        </r>
      </text>
    </comment>
    <comment ref="A21" authorId="0">
      <text>
        <r>
          <rPr>
            <b/>
            <sz val="9"/>
            <rFont val="Tahoma"/>
            <family val="2"/>
          </rPr>
          <t>vpišite celoten znesek stimulacije (stimulacija nad 15% ni upravičena in se odšteje samodejno)</t>
        </r>
      </text>
    </comment>
    <comment ref="F40" authorId="0">
      <text>
        <r>
          <rPr>
            <b/>
            <sz val="9"/>
            <rFont val="Arial"/>
            <family val="2"/>
          </rPr>
          <t>vstavi znesek, ki ga je potrebno dodati, da se bodo prispevki delodajalca ujemali</t>
        </r>
      </text>
    </comment>
    <comment ref="H40" authorId="0">
      <text>
        <r>
          <rPr>
            <b/>
            <sz val="9"/>
            <rFont val="Tahoma"/>
            <family val="2"/>
          </rPr>
          <t>vstavi znesek, ki ga je potrebno odvzeti, da se bodo prispevki delodajalca ujemali</t>
        </r>
      </text>
    </comment>
    <comment ref="G1" authorId="0">
      <text>
        <r>
          <rPr>
            <b/>
            <sz val="9"/>
            <rFont val="Tahoma"/>
            <family val="2"/>
          </rPr>
          <t>vstavite oznako listine kot je navedena na obračunskem listu</t>
        </r>
      </text>
    </comment>
  </commentList>
</comments>
</file>

<file path=xl/sharedStrings.xml><?xml version="1.0" encoding="utf-8"?>
<sst xmlns="http://schemas.openxmlformats.org/spreadsheetml/2006/main" count="282" uniqueCount="173">
  <si>
    <t>Kompetenčni center za design management</t>
  </si>
  <si>
    <t>OP13.2.1.3.09.0001</t>
  </si>
  <si>
    <t>2611-13-038191</t>
  </si>
  <si>
    <t>Navezava na listino</t>
  </si>
  <si>
    <t>KOC GRADIMO TRAJNO</t>
  </si>
  <si>
    <t>OP13.2.1.3.09.0002</t>
  </si>
  <si>
    <t>2611-13-038192</t>
  </si>
  <si>
    <t>Naziv Kompetenčnega centra:</t>
  </si>
  <si>
    <t>KOMPETENČNI CENTER EKO - PROFILI</t>
  </si>
  <si>
    <t>OP13.2.1.3.09.0003</t>
  </si>
  <si>
    <t>2611-13-038193</t>
  </si>
  <si>
    <t>Kompetenčni center trgovine na debelo</t>
  </si>
  <si>
    <t>OP13.2.1.3.09.0004</t>
  </si>
  <si>
    <t>2611-13-038194</t>
  </si>
  <si>
    <t xml:space="preserve">Uslužbenec/ka (ime in priimek) </t>
  </si>
  <si>
    <t>Kompetenčni center za področje logistike</t>
  </si>
  <si>
    <t>OP13.2.1.3.09.0005</t>
  </si>
  <si>
    <t>2611-13-038195</t>
  </si>
  <si>
    <t>št. pogodbe o zaposlitvi/aneksa oz. sklepa:</t>
  </si>
  <si>
    <t xml:space="preserve"> z dne</t>
  </si>
  <si>
    <t>Kompetenčni center za razvoj kadrov v lesarstvu</t>
  </si>
  <si>
    <t>OP13.2.1.3.09.0006</t>
  </si>
  <si>
    <t>2611-13-038196</t>
  </si>
  <si>
    <t>KOMPETENČNI CENTER ZA TRAJNOSTNO PRIHODNOST</t>
  </si>
  <si>
    <t>OP13.2.1.3.09.0007</t>
  </si>
  <si>
    <t>2611-13-038197</t>
  </si>
  <si>
    <t>Poročilo o delu za (leto)</t>
  </si>
  <si>
    <t>št. meseca</t>
  </si>
  <si>
    <t>Št. ur v mesecu:</t>
  </si>
  <si>
    <t>KOMPETENČNI CENTER ZA IZOBRAŽEVANJE VARNOSTNEGA OSEBJA (CIVO)</t>
  </si>
  <si>
    <t>OP13.2.1.3.09.0008</t>
  </si>
  <si>
    <t>2611-13-038198</t>
  </si>
  <si>
    <t>Upravičeno št. ur do povračila</t>
  </si>
  <si>
    <t>Kompetenčni center za razvoj kadrov v trgovini</t>
  </si>
  <si>
    <t>OP13.2.1.3.09.0009</t>
  </si>
  <si>
    <t>2611-13-038199</t>
  </si>
  <si>
    <t>Datum</t>
  </si>
  <si>
    <t>Delo</t>
  </si>
  <si>
    <t>Odsotn.</t>
  </si>
  <si>
    <t>št. upravičenih ur</t>
  </si>
  <si>
    <t>Kompetenčni center trajnostnih okoljskih tehnologij za izrabo naravnih virov v papirništvu</t>
  </si>
  <si>
    <t>OP13.2.1.3.09.0010</t>
  </si>
  <si>
    <t>2611-13-038100</t>
  </si>
  <si>
    <t>KC Proizvodnja pijač</t>
  </si>
  <si>
    <t>OP13.2.1.3.09.0011</t>
  </si>
  <si>
    <t>2611-13-038101</t>
  </si>
  <si>
    <t>Kompetenčni center za razvoj kadrov v logistiki</t>
  </si>
  <si>
    <t>OP13.2.1.3.09.0012</t>
  </si>
  <si>
    <t>2611-13-038102</t>
  </si>
  <si>
    <t>SKUPAJ ZA MESEC</t>
  </si>
  <si>
    <t>II DEL. REKAPITULACIJA PLAČE</t>
  </si>
  <si>
    <t>Interna šifra plač. liste:</t>
  </si>
  <si>
    <t>Podatek za vnos v ISARR (št. dokumenta)</t>
  </si>
  <si>
    <t>Leto</t>
  </si>
  <si>
    <t>Mesec</t>
  </si>
  <si>
    <t>Število ur v mesecu:</t>
  </si>
  <si>
    <t xml:space="preserve">Upravičenih do povračila: </t>
  </si>
  <si>
    <t xml:space="preserve">UPRAVIČENI STROŠKI DELA - IZ PLAČILNE LISTE </t>
  </si>
  <si>
    <t>1.a BRUTO plača (upravičeni del)</t>
  </si>
  <si>
    <t>št. del. ur v mesecu</t>
  </si>
  <si>
    <t>Skupaj znesek bruto plače</t>
  </si>
  <si>
    <t>januar</t>
  </si>
  <si>
    <t>Skupaj neupravičeno (bruto plača)</t>
  </si>
  <si>
    <t>februar</t>
  </si>
  <si>
    <t>Redno delo (Bruto I. plača  iz plačilne liste - brez stimulacij)</t>
  </si>
  <si>
    <t>marec</t>
  </si>
  <si>
    <t>Dopust</t>
  </si>
  <si>
    <t>april</t>
  </si>
  <si>
    <t>Plačani/državni prazniki</t>
  </si>
  <si>
    <t>maj</t>
  </si>
  <si>
    <t>Bolniška v breme delodajalca</t>
  </si>
  <si>
    <t>junij</t>
  </si>
  <si>
    <t>Drugi upravičeni stroški (čas na službeni poti, koriščenje ur)</t>
  </si>
  <si>
    <t>julij</t>
  </si>
  <si>
    <t>Minulo delo (delovna doba)</t>
  </si>
  <si>
    <t>avgust</t>
  </si>
  <si>
    <t>Stimulacija ali variabilni del iz plačilne liste, ki se neposredno nanaša na izjemno uspešnost pri delu na operaciji.</t>
  </si>
  <si>
    <t>september</t>
  </si>
  <si>
    <r>
      <t xml:space="preserve">(minus) </t>
    </r>
    <r>
      <rPr>
        <b/>
        <sz val="8"/>
        <color indexed="63"/>
        <rFont val="Arial"/>
        <family val="2"/>
      </rPr>
      <t>stimulacija nad 15%</t>
    </r>
  </si>
  <si>
    <t xml:space="preserve">oktober </t>
  </si>
  <si>
    <r>
      <t xml:space="preserve">(minus) </t>
    </r>
    <r>
      <rPr>
        <b/>
        <sz val="8"/>
        <color indexed="63"/>
        <rFont val="Arial"/>
        <family val="2"/>
      </rPr>
      <t>Odsotnosti/refundacija, ki jih povrne ZZZS</t>
    </r>
  </si>
  <si>
    <t>Nega, spremstvo, …</t>
  </si>
  <si>
    <t>november</t>
  </si>
  <si>
    <t>Krvodajalska akcija</t>
  </si>
  <si>
    <t>december</t>
  </si>
  <si>
    <r>
      <t xml:space="preserve">(minus) </t>
    </r>
    <r>
      <rPr>
        <b/>
        <sz val="8"/>
        <color indexed="63"/>
        <rFont val="Arial"/>
        <family val="2"/>
      </rPr>
      <t>razne stimulacije in nagrade, dodatek za stalnost drugo [1]</t>
    </r>
  </si>
  <si>
    <t>SKUPAJ</t>
  </si>
  <si>
    <r>
      <t xml:space="preserve">(minus) </t>
    </r>
    <r>
      <rPr>
        <b/>
        <sz val="8"/>
        <color indexed="63"/>
        <rFont val="Arial"/>
        <family val="2"/>
      </rPr>
      <t>razne stimulacija in nagrade, dodatek za stalnost, drugo [2]</t>
    </r>
  </si>
  <si>
    <r>
      <t>(minus)</t>
    </r>
    <r>
      <rPr>
        <b/>
        <sz val="8"/>
        <color indexed="63"/>
        <rFont val="Arial"/>
        <family val="2"/>
      </rPr>
      <t xml:space="preserve"> nadure</t>
    </r>
  </si>
  <si>
    <r>
      <t xml:space="preserve">(minus) </t>
    </r>
    <r>
      <rPr>
        <b/>
        <sz val="8"/>
        <color indexed="63"/>
        <rFont val="Arial"/>
        <family val="2"/>
      </rPr>
      <t xml:space="preserve">bonitete </t>
    </r>
  </si>
  <si>
    <t>PDPZ  premije (če je premija odšteta od neto nakazila ne vnesite zneska)</t>
  </si>
  <si>
    <t>1.b NADOMESTILA/DODATKI - upravičeni del</t>
  </si>
  <si>
    <t>Skupaj znesek nadomestil</t>
  </si>
  <si>
    <t>Skupaj neupravičeno (drugi izdatki za zaposlenega)</t>
  </si>
  <si>
    <t xml:space="preserve">prehrana na delu </t>
  </si>
  <si>
    <t xml:space="preserve">prevoz na delo </t>
  </si>
  <si>
    <t>(minus) drugo neupravičeno (stroški službenih poti, …)</t>
  </si>
  <si>
    <t>(minus) drugi osebni prejemki, razni dodatki</t>
  </si>
  <si>
    <t>2. Skupaj prispevki  in davki delodajalca (upravičeni del)</t>
  </si>
  <si>
    <t>2. prispevki delodajalca: 16,1% od 1.a Bruto plača (upravičeni del)</t>
  </si>
  <si>
    <t>Korekcija zaokroževanja</t>
  </si>
  <si>
    <t>+</t>
  </si>
  <si>
    <t>3. Skupaj Bruto strošek plače (seštevek upravičenih stroškov)</t>
  </si>
  <si>
    <t>4. Najvišji skupni znesek za povračilo stroškov dela za plače (glede na omejitev 3.000 €)</t>
  </si>
  <si>
    <t>III. VNOS V ISARR</t>
  </si>
  <si>
    <t>Št. dokumenta</t>
  </si>
  <si>
    <t>Delodajalec</t>
  </si>
  <si>
    <t>Znesek listine</t>
  </si>
  <si>
    <t>Upravičeni stroški dela na operaciji</t>
  </si>
  <si>
    <t>Neupr. str. Dela</t>
  </si>
  <si>
    <t xml:space="preserve"> - številka in datum dokumenta*</t>
  </si>
  <si>
    <t xml:space="preserve"> - Naziv dobavitelja*</t>
  </si>
  <si>
    <t>*Vnos v ISARR v navedena polja</t>
  </si>
  <si>
    <t>Spodaj podpisani zaposleni sem obveščen in se strinjam, da se bodo ta obrazec in druga dokazila o nastalih stroških dela, uporabili za poročanje pri izvedbi operacije v okviru instrumenta: Javni razpis za sofinanciranje vzpostavitve in delovanja kompetenčnih centrov za razvoj kadrov za obdobje 2012 do 2015 in se bodo varovali v skladu z Zakonom o varstvu osebnih podatkov.</t>
  </si>
  <si>
    <t>Podpis zaposlenega:</t>
  </si>
  <si>
    <t>Odgovorna oseba:</t>
  </si>
  <si>
    <t>Podpis:</t>
  </si>
  <si>
    <r>
      <t>Natančen opis izvedenih aktivnosti
 Izpolnjujte, če je</t>
    </r>
    <r>
      <rPr>
        <b/>
        <u val="single"/>
        <sz val="8"/>
        <color indexed="8"/>
        <rFont val="Arial"/>
        <family val="2"/>
      </rPr>
      <t xml:space="preserve"> delež dela na projektu 50%</t>
    </r>
    <r>
      <rPr>
        <b/>
        <sz val="8"/>
        <color indexed="8"/>
        <rFont val="Arial"/>
        <family val="2"/>
      </rPr>
      <t xml:space="preserve">
(pazite na vnose, da so na dejanski delovni dan)</t>
    </r>
  </si>
  <si>
    <t>Priloga 15 : MESEČNO POROČILO O OPRAVLJENEM DELU ZA ZAPOSLENEGA NA PROJEKTU</t>
  </si>
  <si>
    <t>Naloge in aktivnosti uslužbenca (opombe)</t>
  </si>
  <si>
    <t>Delež zaposlitve</t>
  </si>
  <si>
    <t xml:space="preserve">zaposlen </t>
  </si>
  <si>
    <t>Naziv delodajalca:</t>
  </si>
  <si>
    <r>
      <t>PDPZ  premije</t>
    </r>
    <r>
      <rPr>
        <sz val="8"/>
        <color indexed="63"/>
        <rFont val="Arial"/>
        <family val="2"/>
      </rPr>
      <t xml:space="preserve"> (če je premija odšteta od neto nakazila ne vnesite zneska)</t>
    </r>
  </si>
  <si>
    <t xml:space="preserve"> - upravičena višina stroškov*</t>
  </si>
  <si>
    <t xml:space="preserve"> - naziv dobavitelja*</t>
  </si>
  <si>
    <t>REKAPITULACIJA PLAČE (UPRAVIČENI STROŠKI DELA - IZ PLAČILNE LISTE)</t>
  </si>
  <si>
    <t xml:space="preserve">2. prispevki delodajalca: 16,1% od 1.a Bruto plača (upravičeni del)         --&gt; izberite ustrezen odstotek: </t>
  </si>
  <si>
    <t>za polni delovni čas</t>
  </si>
  <si>
    <t>za delni delovni čas</t>
  </si>
  <si>
    <t>Delež zaposlitve na projektu</t>
  </si>
  <si>
    <t>Najvišji znesek pod točko 4 je lahko 3.000,00 € oz. 1.500 za 50 % delovni čas.</t>
  </si>
  <si>
    <t>Neupr. str. dela</t>
  </si>
  <si>
    <t>Navodila</t>
  </si>
  <si>
    <t>Obrazec ima dva zavihka:</t>
  </si>
  <si>
    <t xml:space="preserve"> - Prijavljen znesek plačane listine*</t>
  </si>
  <si>
    <t>Prijava listine v ISARR</t>
  </si>
  <si>
    <t xml:space="preserve"> - Znesek brez DDV*
- Znesek plačila
</t>
  </si>
  <si>
    <t xml:space="preserve"> - Znesek brez DDV*
- znesek plačila
</t>
  </si>
  <si>
    <t>50 % (en ali več delodajalcev)</t>
  </si>
  <si>
    <t>100 % (edini delodajalec)</t>
  </si>
  <si>
    <t>50 % na KOC</t>
  </si>
  <si>
    <t>100 % zaposlitev na KOC</t>
  </si>
  <si>
    <t>100 % izjema</t>
  </si>
  <si>
    <t>Zaposlitvena situacija</t>
  </si>
  <si>
    <t>EN DELODAJALEC ZA 100 %:</t>
  </si>
  <si>
    <t>100 % KOC</t>
  </si>
  <si>
    <t xml:space="preserve">50 % ni na trgu dela </t>
  </si>
  <si>
    <t>84-168</t>
  </si>
  <si>
    <t>Opis aktivnosti po dnevih in urah</t>
  </si>
  <si>
    <t>Ni potreben (povzetek se naredi v vrstici 8)</t>
  </si>
  <si>
    <t>Ni potreben (povzetek se naredi v vrstici 8). Nujno navesti na kakšni podlagi se uveljavlja 50 % kot edini delodajalec (npr. delo s krajšim delovnikom zaradi starševstva)</t>
  </si>
  <si>
    <t>Specifika</t>
  </si>
  <si>
    <t>Uveljavlja do:</t>
  </si>
  <si>
    <t>DVA DELODAJALCA  [50%+50%=100%]:</t>
  </si>
  <si>
    <t>50 % KOC (edini delodajalec)</t>
  </si>
  <si>
    <t>Uporaba časovnic glede na vrsto zaposlitve in delež koriščenja sredstev</t>
  </si>
  <si>
    <t>Uveljavlja se:</t>
  </si>
  <si>
    <t>Proporcionalno glede na obseg, 
50 % ur = 1.500 €</t>
  </si>
  <si>
    <r>
      <rPr>
        <b/>
        <sz val="9"/>
        <color indexed="8"/>
        <rFont val="Arial Narrow"/>
        <family val="2"/>
      </rPr>
      <t>50 % (en ali več delodajalcev),</t>
    </r>
    <r>
      <rPr>
        <sz val="9"/>
        <color indexed="8"/>
        <rFont val="Arial Narrow"/>
        <family val="2"/>
      </rPr>
      <t xml:space="preserve"> ki ga izpolnjujete, če uveljavljate 50 % delovni čas v okviru </t>
    </r>
    <r>
      <rPr>
        <b/>
        <sz val="9"/>
        <color indexed="8"/>
        <rFont val="Arial Narrow"/>
        <family val="2"/>
      </rPr>
      <t>polnega delovnega časa pri enem delodajalcu</t>
    </r>
    <r>
      <rPr>
        <sz val="9"/>
        <color indexed="8"/>
        <rFont val="Arial Narrow"/>
        <family val="2"/>
      </rPr>
      <t xml:space="preserve"> </t>
    </r>
    <r>
      <rPr>
        <i/>
        <sz val="9"/>
        <color indexed="8"/>
        <rFont val="Arial Narrow"/>
        <family val="2"/>
      </rPr>
      <t>[za polni delovni čas, št. ur v mesecu so vse ure v mesecu, polovica jih je upravičenih na operaciji]</t>
    </r>
    <r>
      <rPr>
        <sz val="9"/>
        <color indexed="8"/>
        <rFont val="Arial Narrow"/>
        <family val="2"/>
      </rPr>
      <t xml:space="preserve">, ali če </t>
    </r>
    <r>
      <rPr>
        <b/>
        <sz val="9"/>
        <color indexed="8"/>
        <rFont val="Arial Narrow"/>
        <family val="2"/>
      </rPr>
      <t>uveljavljate 50 % delovnega časa v okviru zaposlitve za ta obseg</t>
    </r>
    <r>
      <rPr>
        <sz val="9"/>
        <color indexed="8"/>
        <rFont val="Arial Narrow"/>
        <family val="2"/>
      </rPr>
      <t xml:space="preserve">, zaposleni ste pa pri dveh delodajalcih  </t>
    </r>
    <r>
      <rPr>
        <i/>
        <sz val="9"/>
        <color indexed="8"/>
        <rFont val="Arial Narrow"/>
        <family val="2"/>
      </rPr>
      <t>[zaposleni pri tem delodajalcu za delni delovni čas, praviloma polovičnega, število ur je kot na plači, oz. polovica ur v mesecu]. Uveljavljate lahko do 1.500 € na mesec.</t>
    </r>
  </si>
  <si>
    <r>
      <rPr>
        <b/>
        <sz val="9"/>
        <color indexed="8"/>
        <rFont val="Arial Narrow"/>
        <family val="2"/>
      </rPr>
      <t>100 % (edini delodajalec),</t>
    </r>
    <r>
      <rPr>
        <sz val="9"/>
        <color indexed="8"/>
        <rFont val="Arial Narrow"/>
        <family val="2"/>
      </rPr>
      <t xml:space="preserve"> ki ga izpolnjujete, če ste zaposleni pri enem delodajalcu in delate samo na operaciji (100 % obseg dela) </t>
    </r>
  </si>
  <si>
    <t>Plačillna lista izkazuje št. ur (prim: 168)</t>
  </si>
  <si>
    <t>-     50 % druge naloge pri istem delodajalcu</t>
  </si>
  <si>
    <t>-     50 % DRUGI DELODAJALEC</t>
  </si>
  <si>
    <r>
      <t xml:space="preserve">-     </t>
    </r>
    <r>
      <rPr>
        <b/>
        <sz val="9"/>
        <color indexed="8"/>
        <rFont val="Arial Narrow"/>
        <family val="2"/>
      </rPr>
      <t>50 % KOC (delodajalec 1)</t>
    </r>
  </si>
  <si>
    <r>
      <t xml:space="preserve">V seznamu </t>
    </r>
    <r>
      <rPr>
        <b/>
        <sz val="9"/>
        <color indexed="8"/>
        <rFont val="Arial Narrow"/>
        <family val="2"/>
      </rPr>
      <t>celice H5</t>
    </r>
    <r>
      <rPr>
        <sz val="9"/>
        <color indexed="8"/>
        <rFont val="Arial Narrow"/>
        <family val="2"/>
      </rPr>
      <t xml:space="preserve"> izberite »za polni delovni čas«</t>
    </r>
  </si>
  <si>
    <r>
      <t xml:space="preserve">V seznamu </t>
    </r>
    <r>
      <rPr>
        <b/>
        <sz val="9"/>
        <color indexed="8"/>
        <rFont val="Arial Narrow"/>
        <family val="2"/>
      </rPr>
      <t>celice</t>
    </r>
    <r>
      <rPr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 xml:space="preserve">H5 </t>
    </r>
    <r>
      <rPr>
        <sz val="9"/>
        <color indexed="8"/>
        <rFont val="Arial Narrow"/>
        <family val="2"/>
      </rPr>
      <t>izberite »za delni delovni čas«, kar pomeni, da ima delavec tudi drugega delodajalca</t>
    </r>
  </si>
  <si>
    <r>
      <t xml:space="preserve">V </t>
    </r>
    <r>
      <rPr>
        <b/>
        <sz val="9"/>
        <color indexed="8"/>
        <rFont val="Arial Narrow"/>
        <family val="2"/>
      </rPr>
      <t>celico H9</t>
    </r>
    <r>
      <rPr>
        <sz val="9"/>
        <color indexed="8"/>
        <rFont val="Arial Narrow"/>
        <family val="2"/>
      </rPr>
      <t xml:space="preserve"> vnesite št ur v mesecu iz plačilne liste (npr. 84 ur):</t>
    </r>
  </si>
  <si>
    <r>
      <t xml:space="preserve">V </t>
    </r>
    <r>
      <rPr>
        <b/>
        <sz val="9"/>
        <color indexed="8"/>
        <rFont val="Arial Narrow"/>
        <family val="2"/>
      </rPr>
      <t>celico H9</t>
    </r>
    <r>
      <rPr>
        <sz val="9"/>
        <color indexed="8"/>
        <rFont val="Arial Narrow"/>
        <family val="2"/>
      </rPr>
      <t xml:space="preserve"> vnesite št ur v mesecu:</t>
    </r>
  </si>
  <si>
    <r>
      <t xml:space="preserve">V </t>
    </r>
    <r>
      <rPr>
        <b/>
        <sz val="9"/>
        <color indexed="8"/>
        <rFont val="Arial Narrow"/>
        <family val="2"/>
      </rPr>
      <t>celici K9</t>
    </r>
    <r>
      <rPr>
        <sz val="9"/>
        <color indexed="8"/>
        <rFont val="Arial Narrow"/>
        <family val="2"/>
      </rPr>
      <t xml:space="preserve"> se potem ustrezno prikaže število ur pri tem delodajalcu, ki ustreza 50 % dela:</t>
    </r>
  </si>
  <si>
    <r>
      <t xml:space="preserve">V </t>
    </r>
    <r>
      <rPr>
        <b/>
        <sz val="9"/>
        <color indexed="8"/>
        <rFont val="Arial Narrow"/>
        <family val="2"/>
      </rPr>
      <t>celici K9</t>
    </r>
    <r>
      <rPr>
        <sz val="9"/>
        <color indexed="8"/>
        <rFont val="Arial Narrow"/>
        <family val="2"/>
      </rPr>
      <t xml:space="preserve"> se potem ustrezno prikaže 50 % delež:</t>
    </r>
  </si>
  <si>
    <r>
      <t xml:space="preserve">V </t>
    </r>
    <r>
      <rPr>
        <b/>
        <sz val="9"/>
        <color indexed="8"/>
        <rFont val="Arial Narrow"/>
        <family val="2"/>
      </rPr>
      <t>celici K9</t>
    </r>
    <r>
      <rPr>
        <sz val="9"/>
        <color indexed="8"/>
        <rFont val="Arial Narrow"/>
        <family val="2"/>
      </rPr>
      <t xml:space="preserve"> se potem ustrezno prikaže število ur pri tem delodajalcu, ki ustreza 50 % dela, ki je enak številu na plači.</t>
    </r>
  </si>
  <si>
    <r>
      <t xml:space="preserve">Skladno </t>
    </r>
    <r>
      <rPr>
        <b/>
        <sz val="9"/>
        <color indexed="8"/>
        <rFont val="Arial Narrow"/>
        <family val="2"/>
      </rPr>
      <t xml:space="preserve">z evidenco prisotnosti </t>
    </r>
    <r>
      <rPr>
        <sz val="9"/>
        <color indexed="8"/>
        <rFont val="Arial Narrow"/>
        <family val="2"/>
      </rPr>
      <t xml:space="preserve">(se ujema po dnevih in urah, odsotnosti vnašate v stolpec H: 8 ur), </t>
    </r>
    <r>
      <rPr>
        <b/>
        <sz val="9"/>
        <color indexed="8"/>
        <rFont val="Arial Narrow"/>
        <family val="2"/>
      </rPr>
      <t>pogodbo</t>
    </r>
    <r>
      <rPr>
        <sz val="9"/>
        <color indexed="8"/>
        <rFont val="Arial Narrow"/>
        <family val="2"/>
      </rPr>
      <t xml:space="preserve"> (npr. 20 ur tedensko, 4 ure dnevno, fleksibilno, …) in </t>
    </r>
    <r>
      <rPr>
        <b/>
        <sz val="9"/>
        <color indexed="8"/>
        <rFont val="Arial Narrow"/>
        <family val="2"/>
      </rPr>
      <t>plačilno listo.</t>
    </r>
    <r>
      <rPr>
        <sz val="9"/>
        <color indexed="8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</si>
</sst>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dd/mmm/yy\,\ ddd"/>
    <numFmt numFmtId="166" formatCode="#,##0.00\ [$€-1]"/>
    <numFmt numFmtId="167" formatCode="0.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 Narrow"/>
      <family val="2"/>
    </font>
    <font>
      <sz val="7"/>
      <name val="Arial"/>
      <family val="2"/>
    </font>
    <font>
      <b/>
      <u val="single"/>
      <sz val="8"/>
      <color indexed="8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sz val="8"/>
      <color indexed="63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trike/>
      <sz val="11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b/>
      <sz val="6.5"/>
      <color indexed="8"/>
      <name val="Arial"/>
      <family val="2"/>
    </font>
    <font>
      <sz val="11"/>
      <color indexed="9"/>
      <name val="Arial"/>
      <family val="2"/>
    </font>
    <font>
      <b/>
      <sz val="9"/>
      <color indexed="10"/>
      <name val="Arial Narrow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trike/>
      <sz val="11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11"/>
      <color theme="0"/>
      <name val="Arial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  <font>
      <b/>
      <sz val="9"/>
      <color theme="1" tint="0.24998000264167786"/>
      <name val="Arial"/>
      <family val="2"/>
    </font>
    <font>
      <sz val="8"/>
      <color theme="1" tint="0.24998000264167786"/>
      <name val="Arial"/>
      <family val="2"/>
    </font>
    <font>
      <sz val="11"/>
      <color theme="1"/>
      <name val="Arial Narrow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0" fillId="0" borderId="6" applyNumberFormat="0" applyFill="0" applyAlignment="0" applyProtection="0"/>
    <xf numFmtId="0" fontId="71" fillId="30" borderId="7" applyNumberFormat="0" applyAlignment="0" applyProtection="0"/>
    <xf numFmtId="0" fontId="72" fillId="21" borderId="8" applyNumberFormat="0" applyAlignment="0" applyProtection="0"/>
    <xf numFmtId="0" fontId="7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8" applyNumberFormat="0" applyAlignment="0" applyProtection="0"/>
    <xf numFmtId="0" fontId="75" fillId="0" borderId="9" applyNumberFormat="0" applyFill="0" applyAlignment="0" applyProtection="0"/>
  </cellStyleXfs>
  <cellXfs count="370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wrapText="1"/>
    </xf>
    <xf numFmtId="0" fontId="4" fillId="0" borderId="11" xfId="0" applyFont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78" fillId="2" borderId="10" xfId="0" applyFont="1" applyFill="1" applyBorder="1" applyAlignment="1">
      <alignment horizontal="center"/>
    </xf>
    <xf numFmtId="0" fontId="78" fillId="34" borderId="12" xfId="0" applyFont="1" applyFill="1" applyBorder="1" applyAlignment="1">
      <alignment horizontal="center"/>
    </xf>
    <xf numFmtId="14" fontId="78" fillId="0" borderId="12" xfId="0" applyNumberFormat="1" applyFont="1" applyBorder="1" applyAlignment="1" applyProtection="1">
      <alignment vertical="center" wrapText="1"/>
      <protection locked="0"/>
    </xf>
    <xf numFmtId="0" fontId="79" fillId="0" borderId="0" xfId="0" applyFont="1" applyAlignment="1">
      <alignment/>
    </xf>
    <xf numFmtId="0" fontId="80" fillId="2" borderId="10" xfId="0" applyFont="1" applyFill="1" applyBorder="1" applyAlignment="1">
      <alignment horizontal="center" wrapText="1"/>
    </xf>
    <xf numFmtId="0" fontId="81" fillId="0" borderId="10" xfId="0" applyFont="1" applyBorder="1" applyAlignment="1" applyProtection="1">
      <alignment horizontal="center" vertical="center" wrapText="1"/>
      <protection locked="0"/>
    </xf>
    <xf numFmtId="0" fontId="80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9" fontId="3" fillId="33" borderId="10" xfId="41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64" fontId="3" fillId="0" borderId="14" xfId="57" applyNumberFormat="1" applyFont="1" applyBorder="1" applyAlignment="1" applyProtection="1">
      <alignment horizontal="left" vertical="center" wrapText="1"/>
      <protection/>
    </xf>
    <xf numFmtId="0" fontId="76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82" fillId="0" borderId="0" xfId="0" applyFont="1" applyAlignment="1" applyProtection="1">
      <alignment horizontal="right" vertical="top"/>
      <protection/>
    </xf>
    <xf numFmtId="0" fontId="81" fillId="2" borderId="10" xfId="0" applyFont="1" applyFill="1" applyBorder="1" applyAlignment="1">
      <alignment horizontal="center" vertical="center" wrapText="1"/>
    </xf>
    <xf numFmtId="0" fontId="81" fillId="2" borderId="10" xfId="0" applyFont="1" applyFill="1" applyBorder="1" applyAlignment="1">
      <alignment horizontal="center" vertical="center" wrapText="1"/>
    </xf>
    <xf numFmtId="0" fontId="76" fillId="2" borderId="10" xfId="0" applyFont="1" applyFill="1" applyBorder="1" applyAlignment="1">
      <alignment horizontal="center" vertical="center"/>
    </xf>
    <xf numFmtId="0" fontId="83" fillId="0" borderId="10" xfId="0" applyFont="1" applyBorder="1" applyAlignment="1" applyProtection="1">
      <alignment/>
      <protection locked="0"/>
    </xf>
    <xf numFmtId="9" fontId="76" fillId="0" borderId="0" xfId="0" applyNumberFormat="1" applyFont="1" applyAlignment="1">
      <alignment/>
    </xf>
    <xf numFmtId="0" fontId="5" fillId="0" borderId="10" xfId="0" applyFont="1" applyBorder="1" applyAlignment="1" applyProtection="1">
      <alignment wrapText="1"/>
      <protection locked="0"/>
    </xf>
    <xf numFmtId="0" fontId="5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/>
    </xf>
    <xf numFmtId="1" fontId="84" fillId="2" borderId="0" xfId="0" applyNumberFormat="1" applyFont="1" applyFill="1" applyBorder="1" applyAlignment="1">
      <alignment horizontal="right" vertical="center"/>
    </xf>
    <xf numFmtId="0" fontId="85" fillId="0" borderId="0" xfId="0" applyFont="1" applyAlignment="1">
      <alignment/>
    </xf>
    <xf numFmtId="0" fontId="76" fillId="0" borderId="0" xfId="0" applyFont="1" applyBorder="1" applyAlignment="1">
      <alignment/>
    </xf>
    <xf numFmtId="0" fontId="81" fillId="0" borderId="0" xfId="0" applyFont="1" applyBorder="1" applyAlignment="1">
      <alignment horizontal="right"/>
    </xf>
    <xf numFmtId="0" fontId="85" fillId="0" borderId="10" xfId="0" applyFont="1" applyBorder="1" applyAlignment="1" applyProtection="1">
      <alignment/>
      <protection/>
    </xf>
    <xf numFmtId="0" fontId="81" fillId="0" borderId="15" xfId="0" applyFont="1" applyBorder="1" applyAlignment="1">
      <alignment horizontal="right" wrapText="1"/>
    </xf>
    <xf numFmtId="0" fontId="85" fillId="0" borderId="10" xfId="0" applyFont="1" applyBorder="1" applyAlignment="1">
      <alignment/>
    </xf>
    <xf numFmtId="0" fontId="77" fillId="33" borderId="10" xfId="0" applyFont="1" applyFill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80" fillId="0" borderId="0" xfId="0" applyFont="1" applyAlignment="1" applyProtection="1">
      <alignment horizontal="right" vertical="top"/>
      <protection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83" fillId="2" borderId="18" xfId="0" applyFont="1" applyFill="1" applyBorder="1" applyAlignment="1">
      <alignment/>
    </xf>
    <xf numFmtId="166" fontId="86" fillId="2" borderId="19" xfId="0" applyNumberFormat="1" applyFont="1" applyFill="1" applyBorder="1" applyAlignment="1">
      <alignment/>
    </xf>
    <xf numFmtId="0" fontId="81" fillId="2" borderId="20" xfId="0" applyFont="1" applyFill="1" applyBorder="1" applyAlignment="1">
      <alignment horizontal="center" vertical="center" wrapText="1"/>
    </xf>
    <xf numFmtId="0" fontId="83" fillId="2" borderId="10" xfId="0" applyFont="1" applyFill="1" applyBorder="1" applyAlignment="1">
      <alignment/>
    </xf>
    <xf numFmtId="166" fontId="86" fillId="2" borderId="21" xfId="0" applyNumberFormat="1" applyFont="1" applyFill="1" applyBorder="1" applyAlignment="1">
      <alignment/>
    </xf>
    <xf numFmtId="0" fontId="86" fillId="0" borderId="22" xfId="0" applyFont="1" applyBorder="1" applyAlignment="1">
      <alignment horizontal="right"/>
    </xf>
    <xf numFmtId="0" fontId="87" fillId="0" borderId="23" xfId="0" applyFont="1" applyBorder="1" applyAlignment="1">
      <alignment/>
    </xf>
    <xf numFmtId="166" fontId="76" fillId="0" borderId="0" xfId="0" applyNumberFormat="1" applyFont="1" applyAlignment="1">
      <alignment/>
    </xf>
    <xf numFmtId="0" fontId="83" fillId="35" borderId="24" xfId="0" applyFont="1" applyFill="1" applyBorder="1" applyAlignment="1">
      <alignment/>
    </xf>
    <xf numFmtId="166" fontId="84" fillId="35" borderId="25" xfId="0" applyNumberFormat="1" applyFont="1" applyFill="1" applyBorder="1" applyAlignment="1" applyProtection="1">
      <alignment horizontal="right"/>
      <protection/>
    </xf>
    <xf numFmtId="0" fontId="86" fillId="0" borderId="26" xfId="0" applyFont="1" applyBorder="1" applyAlignment="1">
      <alignment horizontal="right"/>
    </xf>
    <xf numFmtId="0" fontId="87" fillId="0" borderId="12" xfId="0" applyFont="1" applyBorder="1" applyAlignment="1">
      <alignment/>
    </xf>
    <xf numFmtId="0" fontId="83" fillId="0" borderId="27" xfId="0" applyFont="1" applyBorder="1" applyAlignment="1">
      <alignment/>
    </xf>
    <xf numFmtId="166" fontId="83" fillId="33" borderId="28" xfId="0" applyNumberFormat="1" applyFont="1" applyFill="1" applyBorder="1" applyAlignment="1" applyProtection="1">
      <alignment/>
      <protection locked="0"/>
    </xf>
    <xf numFmtId="0" fontId="83" fillId="0" borderId="10" xfId="0" applyFont="1" applyBorder="1" applyAlignment="1">
      <alignment/>
    </xf>
    <xf numFmtId="166" fontId="83" fillId="33" borderId="21" xfId="0" applyNumberFormat="1" applyFont="1" applyFill="1" applyBorder="1" applyAlignment="1" applyProtection="1">
      <alignment/>
      <protection locked="0"/>
    </xf>
    <xf numFmtId="0" fontId="83" fillId="0" borderId="12" xfId="0" applyFont="1" applyBorder="1" applyAlignment="1">
      <alignment/>
    </xf>
    <xf numFmtId="0" fontId="83" fillId="0" borderId="29" xfId="0" applyFont="1" applyBorder="1" applyAlignment="1">
      <alignment/>
    </xf>
    <xf numFmtId="166" fontId="83" fillId="33" borderId="30" xfId="0" applyNumberFormat="1" applyFont="1" applyFill="1" applyBorder="1" applyAlignment="1" applyProtection="1">
      <alignment/>
      <protection locked="0"/>
    </xf>
    <xf numFmtId="10" fontId="76" fillId="0" borderId="0" xfId="0" applyNumberFormat="1" applyFont="1" applyAlignment="1">
      <alignment/>
    </xf>
    <xf numFmtId="0" fontId="83" fillId="35" borderId="10" xfId="0" applyFont="1" applyFill="1" applyBorder="1" applyAlignment="1">
      <alignment/>
    </xf>
    <xf numFmtId="166" fontId="88" fillId="35" borderId="10" xfId="0" applyNumberFormat="1" applyFont="1" applyFill="1" applyBorder="1" applyAlignment="1" applyProtection="1">
      <alignment/>
      <protection/>
    </xf>
    <xf numFmtId="10" fontId="76" fillId="0" borderId="0" xfId="41" applyNumberFormat="1" applyFont="1" applyAlignment="1">
      <alignment/>
    </xf>
    <xf numFmtId="166" fontId="88" fillId="35" borderId="10" xfId="0" applyNumberFormat="1" applyFont="1" applyFill="1" applyBorder="1" applyAlignment="1" applyProtection="1">
      <alignment horizontal="right"/>
      <protection locked="0"/>
    </xf>
    <xf numFmtId="0" fontId="86" fillId="0" borderId="31" xfId="0" applyFont="1" applyBorder="1" applyAlignment="1">
      <alignment horizontal="right"/>
    </xf>
    <xf numFmtId="0" fontId="87" fillId="0" borderId="32" xfId="0" applyFont="1" applyBorder="1" applyAlignment="1">
      <alignment/>
    </xf>
    <xf numFmtId="0" fontId="85" fillId="0" borderId="33" xfId="0" applyFont="1" applyFill="1" applyBorder="1" applyAlignment="1">
      <alignment horizontal="right"/>
    </xf>
    <xf numFmtId="0" fontId="76" fillId="0" borderId="34" xfId="0" applyFont="1" applyBorder="1" applyAlignment="1">
      <alignment/>
    </xf>
    <xf numFmtId="166" fontId="84" fillId="35" borderId="30" xfId="0" applyNumberFormat="1" applyFont="1" applyFill="1" applyBorder="1" applyAlignment="1" applyProtection="1">
      <alignment horizontal="right"/>
      <protection/>
    </xf>
    <xf numFmtId="0" fontId="83" fillId="0" borderId="18" xfId="0" applyFont="1" applyBorder="1" applyAlignment="1">
      <alignment/>
    </xf>
    <xf numFmtId="166" fontId="83" fillId="33" borderId="19" xfId="0" applyNumberFormat="1" applyFont="1" applyFill="1" applyBorder="1" applyAlignment="1" applyProtection="1">
      <alignment horizontal="right"/>
      <protection locked="0"/>
    </xf>
    <xf numFmtId="166" fontId="83" fillId="33" borderId="21" xfId="0" applyNumberFormat="1" applyFont="1" applyFill="1" applyBorder="1" applyAlignment="1" applyProtection="1">
      <alignment horizontal="right"/>
      <protection locked="0"/>
    </xf>
    <xf numFmtId="166" fontId="88" fillId="35" borderId="21" xfId="0" applyNumberFormat="1" applyFont="1" applyFill="1" applyBorder="1" applyAlignment="1" applyProtection="1">
      <alignment horizontal="right"/>
      <protection locked="0"/>
    </xf>
    <xf numFmtId="166" fontId="88" fillId="35" borderId="25" xfId="0" applyNumberFormat="1" applyFont="1" applyFill="1" applyBorder="1" applyAlignment="1" applyProtection="1">
      <alignment horizontal="right"/>
      <protection locked="0"/>
    </xf>
    <xf numFmtId="0" fontId="83" fillId="2" borderId="27" xfId="0" applyFont="1" applyFill="1" applyBorder="1" applyAlignment="1">
      <alignment/>
    </xf>
    <xf numFmtId="166" fontId="86" fillId="2" borderId="27" xfId="0" applyNumberFormat="1" applyFont="1" applyFill="1" applyBorder="1" applyAlignment="1" applyProtection="1">
      <alignment/>
      <protection/>
    </xf>
    <xf numFmtId="166" fontId="83" fillId="0" borderId="10" xfId="0" applyNumberFormat="1" applyFont="1" applyFill="1" applyBorder="1" applyAlignment="1" applyProtection="1">
      <alignment/>
      <protection/>
    </xf>
    <xf numFmtId="0" fontId="86" fillId="0" borderId="10" xfId="0" applyFont="1" applyBorder="1" applyAlignment="1">
      <alignment horizontal="center" vertical="center"/>
    </xf>
    <xf numFmtId="0" fontId="83" fillId="33" borderId="10" xfId="0" applyFont="1" applyFill="1" applyBorder="1" applyAlignment="1" applyProtection="1">
      <alignment horizontal="center" vertical="center"/>
      <protection locked="0"/>
    </xf>
    <xf numFmtId="0" fontId="86" fillId="33" borderId="10" xfId="0" applyFont="1" applyFill="1" applyBorder="1" applyAlignment="1">
      <alignment horizontal="center" vertical="center"/>
    </xf>
    <xf numFmtId="0" fontId="83" fillId="33" borderId="10" xfId="0" applyFont="1" applyFill="1" applyBorder="1" applyAlignment="1" applyProtection="1">
      <alignment horizontal="right"/>
      <protection locked="0"/>
    </xf>
    <xf numFmtId="166" fontId="86" fillId="2" borderId="10" xfId="0" applyNumberFormat="1" applyFont="1" applyFill="1" applyBorder="1" applyAlignment="1" applyProtection="1">
      <alignment/>
      <protection/>
    </xf>
    <xf numFmtId="0" fontId="8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81" fillId="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/>
    </xf>
    <xf numFmtId="166" fontId="85" fillId="0" borderId="10" xfId="0" applyNumberFormat="1" applyFont="1" applyBorder="1" applyAlignment="1">
      <alignment vertical="center"/>
    </xf>
    <xf numFmtId="166" fontId="85" fillId="33" borderId="10" xfId="0" applyNumberFormat="1" applyFont="1" applyFill="1" applyBorder="1" applyAlignment="1">
      <alignment vertical="center"/>
    </xf>
    <xf numFmtId="0" fontId="82" fillId="0" borderId="10" xfId="0" applyFont="1" applyBorder="1" applyAlignment="1" applyProtection="1">
      <alignment/>
      <protection locked="0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vertical="center" wrapText="1"/>
    </xf>
    <xf numFmtId="0" fontId="82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 horizontal="right"/>
      <protection/>
    </xf>
    <xf numFmtId="165" fontId="89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16" fillId="0" borderId="23" xfId="0" applyFont="1" applyBorder="1" applyAlignment="1" applyProtection="1">
      <alignment horizontal="right" vertical="top" wrapText="1"/>
      <protection locked="0"/>
    </xf>
    <xf numFmtId="9" fontId="76" fillId="0" borderId="0" xfId="0" applyNumberFormat="1" applyFont="1" applyAlignment="1">
      <alignment horizontal="right"/>
    </xf>
    <xf numFmtId="0" fontId="81" fillId="0" borderId="11" xfId="0" applyFont="1" applyBorder="1" applyAlignment="1">
      <alignment wrapText="1"/>
    </xf>
    <xf numFmtId="9" fontId="76" fillId="0" borderId="10" xfId="0" applyNumberFormat="1" applyFont="1" applyBorder="1" applyAlignment="1">
      <alignment horizontal="right"/>
    </xf>
    <xf numFmtId="0" fontId="77" fillId="0" borderId="0" xfId="0" applyFont="1" applyBorder="1" applyAlignment="1">
      <alignment horizontal="center"/>
    </xf>
    <xf numFmtId="0" fontId="86" fillId="0" borderId="0" xfId="0" applyFont="1" applyBorder="1" applyAlignment="1">
      <alignment horizontal="right"/>
    </xf>
    <xf numFmtId="0" fontId="87" fillId="0" borderId="0" xfId="0" applyFont="1" applyBorder="1" applyAlignment="1">
      <alignment/>
    </xf>
    <xf numFmtId="166" fontId="76" fillId="0" borderId="0" xfId="0" applyNumberFormat="1" applyFont="1" applyBorder="1" applyAlignment="1">
      <alignment/>
    </xf>
    <xf numFmtId="10" fontId="76" fillId="0" borderId="0" xfId="41" applyNumberFormat="1" applyFont="1" applyBorder="1" applyAlignment="1">
      <alignment/>
    </xf>
    <xf numFmtId="0" fontId="85" fillId="0" borderId="0" xfId="0" applyFont="1" applyFill="1" applyBorder="1" applyAlignment="1">
      <alignment horizontal="right"/>
    </xf>
    <xf numFmtId="0" fontId="81" fillId="33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/>
    </xf>
    <xf numFmtId="0" fontId="77" fillId="0" borderId="0" xfId="0" applyFont="1" applyBorder="1" applyAlignment="1">
      <alignment/>
    </xf>
    <xf numFmtId="166" fontId="83" fillId="33" borderId="19" xfId="0" applyNumberFormat="1" applyFont="1" applyFill="1" applyBorder="1" applyAlignment="1" applyProtection="1">
      <alignment/>
      <protection locked="0"/>
    </xf>
    <xf numFmtId="0" fontId="83" fillId="35" borderId="18" xfId="0" applyFont="1" applyFill="1" applyBorder="1" applyAlignment="1">
      <alignment/>
    </xf>
    <xf numFmtId="166" fontId="88" fillId="35" borderId="19" xfId="0" applyNumberFormat="1" applyFont="1" applyFill="1" applyBorder="1" applyAlignment="1" applyProtection="1">
      <alignment/>
      <protection/>
    </xf>
    <xf numFmtId="0" fontId="80" fillId="2" borderId="27" xfId="0" applyFont="1" applyFill="1" applyBorder="1" applyAlignment="1">
      <alignment horizontal="center" wrapText="1"/>
    </xf>
    <xf numFmtId="0" fontId="81" fillId="0" borderId="27" xfId="0" applyFont="1" applyBorder="1" applyAlignment="1" applyProtection="1">
      <alignment horizontal="center" vertical="center" wrapText="1"/>
      <protection locked="0"/>
    </xf>
    <xf numFmtId="0" fontId="80" fillId="2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9" fontId="3" fillId="33" borderId="27" xfId="41" applyFont="1" applyFill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164" fontId="3" fillId="0" borderId="36" xfId="57" applyNumberFormat="1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 vertical="center"/>
    </xf>
    <xf numFmtId="0" fontId="81" fillId="2" borderId="37" xfId="0" applyFont="1" applyFill="1" applyBorder="1" applyAlignment="1">
      <alignment horizontal="center" vertical="center" wrapText="1"/>
    </xf>
    <xf numFmtId="0" fontId="87" fillId="0" borderId="35" xfId="0" applyFont="1" applyBorder="1" applyAlignment="1">
      <alignment/>
    </xf>
    <xf numFmtId="0" fontId="87" fillId="0" borderId="13" xfId="0" applyFont="1" applyBorder="1" applyAlignment="1">
      <alignment/>
    </xf>
    <xf numFmtId="0" fontId="87" fillId="0" borderId="38" xfId="0" applyFont="1" applyBorder="1" applyAlignment="1">
      <alignment/>
    </xf>
    <xf numFmtId="0" fontId="76" fillId="0" borderId="39" xfId="0" applyFont="1" applyBorder="1" applyAlignment="1">
      <alignment/>
    </xf>
    <xf numFmtId="10" fontId="76" fillId="0" borderId="0" xfId="0" applyNumberFormat="1" applyFont="1" applyBorder="1" applyAlignment="1">
      <alignment/>
    </xf>
    <xf numFmtId="9" fontId="76" fillId="0" borderId="0" xfId="41" applyFont="1" applyBorder="1" applyAlignment="1">
      <alignment/>
    </xf>
    <xf numFmtId="0" fontId="81" fillId="2" borderId="10" xfId="0" applyFont="1" applyFill="1" applyBorder="1" applyAlignment="1">
      <alignment horizontal="center" vertical="center" wrapText="1"/>
    </xf>
    <xf numFmtId="10" fontId="83" fillId="33" borderId="10" xfId="0" applyNumberFormat="1" applyFont="1" applyFill="1" applyBorder="1" applyAlignment="1" applyProtection="1">
      <alignment horizontal="right"/>
      <protection locked="0"/>
    </xf>
    <xf numFmtId="9" fontId="76" fillId="0" borderId="0" xfId="41" applyFont="1" applyAlignment="1">
      <alignment/>
    </xf>
    <xf numFmtId="0" fontId="86" fillId="0" borderId="10" xfId="0" applyFont="1" applyBorder="1" applyAlignment="1" applyProtection="1">
      <alignment horizontal="center" vertical="center"/>
      <protection locked="0"/>
    </xf>
    <xf numFmtId="0" fontId="86" fillId="33" borderId="10" xfId="0" applyFont="1" applyFill="1" applyBorder="1" applyAlignment="1" applyProtection="1">
      <alignment horizontal="center" vertical="center"/>
      <protection locked="0"/>
    </xf>
    <xf numFmtId="164" fontId="77" fillId="33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167" fontId="5" fillId="0" borderId="10" xfId="0" applyNumberFormat="1" applyFont="1" applyBorder="1" applyAlignment="1" applyProtection="1">
      <alignment horizontal="right" vertical="center" wrapText="1"/>
      <protection/>
    </xf>
    <xf numFmtId="167" fontId="5" fillId="0" borderId="29" xfId="0" applyNumberFormat="1" applyFont="1" applyBorder="1" applyAlignment="1" applyProtection="1">
      <alignment horizontal="right" vertical="center" wrapText="1"/>
      <protection/>
    </xf>
    <xf numFmtId="167" fontId="5" fillId="2" borderId="14" xfId="0" applyNumberFormat="1" applyFont="1" applyFill="1" applyBorder="1" applyAlignment="1">
      <alignment horizontal="right" vertical="center"/>
    </xf>
    <xf numFmtId="0" fontId="91" fillId="0" borderId="0" xfId="0" applyFont="1" applyAlignment="1">
      <alignment/>
    </xf>
    <xf numFmtId="0" fontId="92" fillId="36" borderId="40" xfId="0" applyFont="1" applyFill="1" applyBorder="1" applyAlignment="1">
      <alignment horizontal="center" vertical="center" wrapText="1"/>
    </xf>
    <xf numFmtId="0" fontId="92" fillId="36" borderId="41" xfId="0" applyFont="1" applyFill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94" fillId="36" borderId="41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5" fillId="0" borderId="0" xfId="0" applyFont="1" applyBorder="1" applyAlignment="1">
      <alignment horizontal="center" wrapText="1"/>
    </xf>
    <xf numFmtId="0" fontId="96" fillId="0" borderId="0" xfId="0" applyFont="1" applyBorder="1" applyAlignment="1">
      <alignment vertical="top" wrapText="1"/>
    </xf>
    <xf numFmtId="0" fontId="95" fillId="0" borderId="42" xfId="0" applyFont="1" applyBorder="1" applyAlignment="1">
      <alignment horizontal="center" vertical="top" wrapText="1"/>
    </xf>
    <xf numFmtId="0" fontId="96" fillId="0" borderId="14" xfId="0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 wrapText="1"/>
    </xf>
    <xf numFmtId="0" fontId="96" fillId="0" borderId="44" xfId="0" applyFont="1" applyBorder="1" applyAlignment="1">
      <alignment horizontal="center" wrapText="1"/>
    </xf>
    <xf numFmtId="0" fontId="93" fillId="0" borderId="44" xfId="0" applyFont="1" applyBorder="1" applyAlignment="1">
      <alignment horizontal="center" vertical="center" wrapText="1"/>
    </xf>
    <xf numFmtId="0" fontId="96" fillId="0" borderId="45" xfId="0" applyFont="1" applyBorder="1" applyAlignment="1">
      <alignment horizontal="center" vertical="center" wrapText="1"/>
    </xf>
    <xf numFmtId="0" fontId="96" fillId="0" borderId="46" xfId="0" applyFont="1" applyBorder="1" applyAlignment="1">
      <alignment vertical="top" wrapText="1"/>
    </xf>
    <xf numFmtId="0" fontId="93" fillId="0" borderId="10" xfId="0" applyFont="1" applyBorder="1" applyAlignment="1">
      <alignment horizontal="center" vertical="center" wrapText="1"/>
    </xf>
    <xf numFmtId="0" fontId="93" fillId="0" borderId="21" xfId="0" applyFont="1" applyBorder="1" applyAlignment="1">
      <alignment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6" fillId="0" borderId="36" xfId="0" applyFont="1" applyBorder="1" applyAlignment="1">
      <alignment vertical="top" wrapText="1"/>
    </xf>
    <xf numFmtId="0" fontId="96" fillId="0" borderId="47" xfId="0" applyFont="1" applyBorder="1" applyAlignment="1">
      <alignment horizontal="center" wrapText="1"/>
    </xf>
    <xf numFmtId="6" fontId="95" fillId="0" borderId="48" xfId="0" applyNumberFormat="1" applyFont="1" applyBorder="1" applyAlignment="1">
      <alignment horizontal="center" wrapText="1"/>
    </xf>
    <xf numFmtId="0" fontId="96" fillId="0" borderId="49" xfId="0" applyFont="1" applyBorder="1" applyAlignment="1">
      <alignment horizontal="center" vertical="center" wrapText="1"/>
    </xf>
    <xf numFmtId="0" fontId="95" fillId="0" borderId="0" xfId="0" applyFont="1" applyAlignment="1">
      <alignment/>
    </xf>
    <xf numFmtId="166" fontId="97" fillId="0" borderId="0" xfId="0" applyNumberFormat="1" applyFont="1" applyAlignment="1">
      <alignment/>
    </xf>
    <xf numFmtId="0" fontId="98" fillId="0" borderId="0" xfId="0" applyFont="1" applyAlignment="1">
      <alignment/>
    </xf>
    <xf numFmtId="0" fontId="3" fillId="37" borderId="27" xfId="0" applyFont="1" applyFill="1" applyBorder="1" applyAlignment="1" applyProtection="1">
      <alignment horizontal="center" vertical="center" wrapText="1"/>
      <protection locked="0"/>
    </xf>
    <xf numFmtId="0" fontId="78" fillId="0" borderId="11" xfId="0" applyFont="1" applyBorder="1" applyAlignment="1" applyProtection="1">
      <alignment horizontal="center"/>
      <protection locked="0"/>
    </xf>
    <xf numFmtId="0" fontId="78" fillId="0" borderId="50" xfId="0" applyFont="1" applyBorder="1" applyAlignment="1" applyProtection="1">
      <alignment horizontal="center"/>
      <protection locked="0"/>
    </xf>
    <xf numFmtId="0" fontId="90" fillId="0" borderId="10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top" wrapText="1"/>
    </xf>
    <xf numFmtId="0" fontId="100" fillId="0" borderId="0" xfId="0" applyFont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90" fillId="0" borderId="50" xfId="0" applyFont="1" applyBorder="1" applyAlignment="1">
      <alignment horizontal="center" vertical="center" wrapText="1"/>
    </xf>
    <xf numFmtId="0" fontId="81" fillId="2" borderId="10" xfId="0" applyFont="1" applyFill="1" applyBorder="1" applyAlignment="1">
      <alignment horizontal="center" vertical="center" wrapText="1"/>
    </xf>
    <xf numFmtId="166" fontId="85" fillId="33" borderId="10" xfId="0" applyNumberFormat="1" applyFont="1" applyFill="1" applyBorder="1" applyAlignment="1">
      <alignment horizontal="center" vertical="center"/>
    </xf>
    <xf numFmtId="0" fontId="86" fillId="2" borderId="10" xfId="0" applyFont="1" applyFill="1" applyBorder="1" applyAlignment="1" applyProtection="1">
      <alignment horizontal="left"/>
      <protection locked="0"/>
    </xf>
    <xf numFmtId="0" fontId="86" fillId="2" borderId="51" xfId="0" applyFont="1" applyFill="1" applyBorder="1" applyAlignment="1">
      <alignment/>
    </xf>
    <xf numFmtId="0" fontId="86" fillId="2" borderId="50" xfId="0" applyFont="1" applyFill="1" applyBorder="1" applyAlignment="1">
      <alignment/>
    </xf>
    <xf numFmtId="0" fontId="86" fillId="2" borderId="12" xfId="0" applyFont="1" applyFill="1" applyBorder="1" applyAlignment="1">
      <alignment/>
    </xf>
    <xf numFmtId="0" fontId="101" fillId="35" borderId="52" xfId="0" applyFont="1" applyFill="1" applyBorder="1" applyAlignment="1">
      <alignment/>
    </xf>
    <xf numFmtId="0" fontId="101" fillId="35" borderId="29" xfId="0" applyFont="1" applyFill="1" applyBorder="1" applyAlignment="1">
      <alignment/>
    </xf>
    <xf numFmtId="0" fontId="102" fillId="35" borderId="0" xfId="0" applyFont="1" applyFill="1" applyBorder="1" applyAlignment="1">
      <alignment horizontal="left"/>
    </xf>
    <xf numFmtId="0" fontId="78" fillId="33" borderId="53" xfId="0" applyFont="1" applyFill="1" applyBorder="1" applyAlignment="1">
      <alignment horizontal="left"/>
    </xf>
    <xf numFmtId="0" fontId="78" fillId="33" borderId="18" xfId="0" applyFont="1" applyFill="1" applyBorder="1" applyAlignment="1">
      <alignment horizontal="left"/>
    </xf>
    <xf numFmtId="0" fontId="78" fillId="33" borderId="41" xfId="0" applyFont="1" applyFill="1" applyBorder="1" applyAlignment="1">
      <alignment horizontal="left"/>
    </xf>
    <xf numFmtId="0" fontId="78" fillId="33" borderId="10" xfId="0" applyFont="1" applyFill="1" applyBorder="1" applyAlignment="1">
      <alignment horizontal="left"/>
    </xf>
    <xf numFmtId="0" fontId="102" fillId="35" borderId="41" xfId="0" applyFont="1" applyFill="1" applyBorder="1" applyAlignment="1">
      <alignment horizontal="left"/>
    </xf>
    <xf numFmtId="0" fontId="102" fillId="35" borderId="10" xfId="0" applyFont="1" applyFill="1" applyBorder="1" applyAlignment="1">
      <alignment horizontal="left"/>
    </xf>
    <xf numFmtId="0" fontId="102" fillId="35" borderId="40" xfId="0" applyFont="1" applyFill="1" applyBorder="1" applyAlignment="1">
      <alignment horizontal="left"/>
    </xf>
    <xf numFmtId="0" fontId="102" fillId="35" borderId="24" xfId="0" applyFont="1" applyFill="1" applyBorder="1" applyAlignment="1">
      <alignment horizontal="left"/>
    </xf>
    <xf numFmtId="0" fontId="86" fillId="2" borderId="27" xfId="0" applyFont="1" applyFill="1" applyBorder="1" applyAlignment="1">
      <alignment horizontal="left"/>
    </xf>
    <xf numFmtId="0" fontId="83" fillId="33" borderId="10" xfId="0" applyFont="1" applyFill="1" applyBorder="1" applyAlignment="1" applyProtection="1">
      <alignment horizontal="left"/>
      <protection locked="0"/>
    </xf>
    <xf numFmtId="0" fontId="78" fillId="33" borderId="10" xfId="0" applyFont="1" applyFill="1" applyBorder="1" applyAlignment="1" applyProtection="1">
      <alignment horizontal="right" vertical="center"/>
      <protection locked="0"/>
    </xf>
    <xf numFmtId="0" fontId="78" fillId="33" borderId="51" xfId="0" applyFont="1" applyFill="1" applyBorder="1" applyAlignment="1">
      <alignment horizontal="left"/>
    </xf>
    <xf numFmtId="0" fontId="78" fillId="33" borderId="50" xfId="0" applyFont="1" applyFill="1" applyBorder="1" applyAlignment="1">
      <alignment horizontal="left"/>
    </xf>
    <xf numFmtId="0" fontId="78" fillId="33" borderId="12" xfId="0" applyFont="1" applyFill="1" applyBorder="1" applyAlignment="1">
      <alignment horizontal="left"/>
    </xf>
    <xf numFmtId="0" fontId="86" fillId="2" borderId="53" xfId="0" applyFont="1" applyFill="1" applyBorder="1" applyAlignment="1">
      <alignment/>
    </xf>
    <xf numFmtId="0" fontId="86" fillId="2" borderId="18" xfId="0" applyFont="1" applyFill="1" applyBorder="1" applyAlignment="1">
      <alignment/>
    </xf>
    <xf numFmtId="0" fontId="78" fillId="33" borderId="52" xfId="0" applyFont="1" applyFill="1" applyBorder="1" applyAlignment="1">
      <alignment horizontal="left"/>
    </xf>
    <xf numFmtId="0" fontId="78" fillId="33" borderId="29" xfId="0" applyFont="1" applyFill="1" applyBorder="1" applyAlignment="1">
      <alignment horizontal="left"/>
    </xf>
    <xf numFmtId="0" fontId="102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81" fillId="0" borderId="15" xfId="0" applyFont="1" applyBorder="1" applyAlignment="1" applyProtection="1">
      <alignment horizontal="right"/>
      <protection/>
    </xf>
    <xf numFmtId="0" fontId="81" fillId="0" borderId="54" xfId="0" applyFont="1" applyBorder="1" applyAlignment="1" applyProtection="1">
      <alignment horizontal="right"/>
      <protection/>
    </xf>
    <xf numFmtId="0" fontId="85" fillId="0" borderId="55" xfId="0" applyFont="1" applyBorder="1" applyAlignment="1">
      <alignment horizontal="center"/>
    </xf>
    <xf numFmtId="0" fontId="86" fillId="2" borderId="53" xfId="0" applyFont="1" applyFill="1" applyBorder="1" applyAlignment="1">
      <alignment horizontal="left"/>
    </xf>
    <xf numFmtId="0" fontId="86" fillId="2" borderId="18" xfId="0" applyFont="1" applyFill="1" applyBorder="1" applyAlignment="1">
      <alignment horizontal="left"/>
    </xf>
    <xf numFmtId="0" fontId="86" fillId="2" borderId="51" xfId="0" applyFont="1" applyFill="1" applyBorder="1" applyAlignment="1">
      <alignment horizontal="left"/>
    </xf>
    <xf numFmtId="0" fontId="86" fillId="2" borderId="50" xfId="0" applyFont="1" applyFill="1" applyBorder="1" applyAlignment="1">
      <alignment horizontal="left"/>
    </xf>
    <xf numFmtId="0" fontId="86" fillId="2" borderId="12" xfId="0" applyFont="1" applyFill="1" applyBorder="1" applyAlignment="1">
      <alignment horizontal="left"/>
    </xf>
    <xf numFmtId="0" fontId="101" fillId="35" borderId="40" xfId="0" applyFont="1" applyFill="1" applyBorder="1" applyAlignment="1">
      <alignment horizontal="left"/>
    </xf>
    <xf numFmtId="0" fontId="101" fillId="35" borderId="24" xfId="0" applyFont="1" applyFill="1" applyBorder="1" applyAlignment="1">
      <alignment horizontal="left"/>
    </xf>
    <xf numFmtId="0" fontId="78" fillId="33" borderId="56" xfId="0" applyFont="1" applyFill="1" applyBorder="1" applyAlignment="1">
      <alignment horizontal="left"/>
    </xf>
    <xf numFmtId="0" fontId="78" fillId="33" borderId="27" xfId="0" applyFont="1" applyFill="1" applyBorder="1" applyAlignment="1">
      <alignment horizontal="left"/>
    </xf>
    <xf numFmtId="0" fontId="13" fillId="0" borderId="13" xfId="0" applyFont="1" applyBorder="1" applyAlignment="1" applyProtection="1">
      <alignment horizontal="center" vertical="top" wrapText="1"/>
      <protection locked="0"/>
    </xf>
    <xf numFmtId="0" fontId="13" fillId="0" borderId="50" xfId="0" applyFont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5" fillId="2" borderId="13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right" wrapText="1"/>
    </xf>
    <xf numFmtId="0" fontId="86" fillId="37" borderId="13" xfId="0" applyFont="1" applyFill="1" applyBorder="1" applyAlignment="1" applyProtection="1">
      <alignment horizontal="center"/>
      <protection locked="0"/>
    </xf>
    <xf numFmtId="0" fontId="86" fillId="37" borderId="50" xfId="0" applyFont="1" applyFill="1" applyBorder="1" applyAlignment="1" applyProtection="1">
      <alignment horizontal="center"/>
      <protection locked="0"/>
    </xf>
    <xf numFmtId="0" fontId="86" fillId="37" borderId="12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horizontal="right" vertical="center"/>
    </xf>
    <xf numFmtId="0" fontId="3" fillId="2" borderId="5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 applyProtection="1">
      <alignment horizontal="center" wrapText="1"/>
      <protection locked="0"/>
    </xf>
    <xf numFmtId="0" fontId="4" fillId="33" borderId="50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81" fillId="0" borderId="13" xfId="0" applyFont="1" applyBorder="1" applyAlignment="1" applyProtection="1">
      <alignment horizontal="center" vertical="center" wrapText="1"/>
      <protection locked="0"/>
    </xf>
    <xf numFmtId="0" fontId="81" fillId="0" borderId="50" xfId="0" applyFont="1" applyBorder="1" applyAlignment="1" applyProtection="1">
      <alignment horizontal="center" vertical="center" wrapText="1"/>
      <protection locked="0"/>
    </xf>
    <xf numFmtId="0" fontId="81" fillId="0" borderId="12" xfId="0" applyFont="1" applyBorder="1" applyAlignment="1" applyProtection="1">
      <alignment horizontal="center" vertical="center" wrapText="1"/>
      <protection locked="0"/>
    </xf>
    <xf numFmtId="0" fontId="3" fillId="2" borderId="50" xfId="0" applyFont="1" applyFill="1" applyBorder="1" applyAlignment="1">
      <alignment horizontal="left" vertical="center"/>
    </xf>
    <xf numFmtId="0" fontId="81" fillId="0" borderId="13" xfId="0" applyFont="1" applyBorder="1" applyAlignment="1" applyProtection="1">
      <alignment horizontal="center" wrapText="1"/>
      <protection locked="0"/>
    </xf>
    <xf numFmtId="0" fontId="81" fillId="0" borderId="50" xfId="0" applyFont="1" applyBorder="1" applyAlignment="1" applyProtection="1">
      <alignment horizontal="center" wrapText="1"/>
      <protection locked="0"/>
    </xf>
    <xf numFmtId="0" fontId="89" fillId="33" borderId="57" xfId="0" applyFont="1" applyFill="1" applyBorder="1" applyAlignment="1" applyProtection="1">
      <alignment horizontal="center" vertical="top" wrapText="1"/>
      <protection locked="0"/>
    </xf>
    <xf numFmtId="0" fontId="81" fillId="0" borderId="0" xfId="0" applyFont="1" applyAlignment="1">
      <alignment horizontal="center" vertical="top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75" fillId="0" borderId="50" xfId="0" applyFont="1" applyBorder="1" applyAlignment="1">
      <alignment wrapText="1"/>
    </xf>
    <xf numFmtId="0" fontId="75" fillId="0" borderId="12" xfId="0" applyFont="1" applyBorder="1" applyAlignment="1">
      <alignment wrapText="1"/>
    </xf>
    <xf numFmtId="0" fontId="78" fillId="37" borderId="11" xfId="0" applyFont="1" applyFill="1" applyBorder="1" applyAlignment="1" applyProtection="1">
      <alignment horizontal="center" vertical="center" wrapText="1"/>
      <protection locked="0"/>
    </xf>
    <xf numFmtId="0" fontId="78" fillId="37" borderId="5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78" fillId="37" borderId="10" xfId="0" applyFont="1" applyFill="1" applyBorder="1" applyAlignment="1" applyProtection="1">
      <alignment horizontal="center" vertical="center" wrapText="1"/>
      <protection locked="0"/>
    </xf>
    <xf numFmtId="0" fontId="81" fillId="0" borderId="11" xfId="0" applyFont="1" applyBorder="1" applyAlignment="1">
      <alignment horizontal="center" wrapText="1"/>
    </xf>
    <xf numFmtId="0" fontId="81" fillId="0" borderId="0" xfId="0" applyFont="1" applyBorder="1" applyAlignment="1">
      <alignment horizontal="center" wrapText="1"/>
    </xf>
    <xf numFmtId="0" fontId="82" fillId="0" borderId="0" xfId="0" applyFont="1" applyBorder="1" applyAlignment="1" applyProtection="1">
      <alignment horizontal="center" vertical="top"/>
      <protection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89" fillId="33" borderId="13" xfId="0" applyFont="1" applyFill="1" applyBorder="1" applyAlignment="1" applyProtection="1">
      <alignment horizontal="center" vertical="top" wrapText="1"/>
      <protection locked="0"/>
    </xf>
    <xf numFmtId="0" fontId="89" fillId="33" borderId="50" xfId="0" applyFont="1" applyFill="1" applyBorder="1" applyAlignment="1" applyProtection="1">
      <alignment horizontal="center" vertical="top" wrapText="1"/>
      <protection locked="0"/>
    </xf>
    <xf numFmtId="0" fontId="89" fillId="33" borderId="12" xfId="0" applyFont="1" applyFill="1" applyBorder="1" applyAlignment="1" applyProtection="1">
      <alignment horizontal="center" vertical="top" wrapText="1"/>
      <protection locked="0"/>
    </xf>
    <xf numFmtId="0" fontId="78" fillId="33" borderId="13" xfId="0" applyFont="1" applyFill="1" applyBorder="1" applyAlignment="1" applyProtection="1">
      <alignment horizontal="center"/>
      <protection locked="0"/>
    </xf>
    <xf numFmtId="0" fontId="78" fillId="33" borderId="50" xfId="0" applyFont="1" applyFill="1" applyBorder="1" applyAlignment="1" applyProtection="1">
      <alignment horizontal="center"/>
      <protection locked="0"/>
    </xf>
    <xf numFmtId="0" fontId="78" fillId="33" borderId="12" xfId="0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/>
    </xf>
    <xf numFmtId="0" fontId="102" fillId="33" borderId="0" xfId="0" applyFont="1" applyFill="1" applyBorder="1" applyAlignment="1">
      <alignment horizontal="left"/>
    </xf>
    <xf numFmtId="0" fontId="102" fillId="35" borderId="53" xfId="0" applyFont="1" applyFill="1" applyBorder="1" applyAlignment="1">
      <alignment horizontal="left"/>
    </xf>
    <xf numFmtId="0" fontId="102" fillId="35" borderId="18" xfId="0" applyFont="1" applyFill="1" applyBorder="1" applyAlignment="1">
      <alignment horizontal="left"/>
    </xf>
    <xf numFmtId="0" fontId="102" fillId="35" borderId="41" xfId="0" applyFont="1" applyFill="1" applyBorder="1" applyAlignment="1">
      <alignment horizontal="left" vertical="center"/>
    </xf>
    <xf numFmtId="0" fontId="6" fillId="35" borderId="40" xfId="0" applyFont="1" applyFill="1" applyBorder="1" applyAlignment="1">
      <alignment horizontal="left"/>
    </xf>
    <xf numFmtId="0" fontId="86" fillId="2" borderId="10" xfId="0" applyFont="1" applyFill="1" applyBorder="1" applyAlignment="1">
      <alignment horizontal="left"/>
    </xf>
    <xf numFmtId="0" fontId="83" fillId="33" borderId="10" xfId="0" applyFont="1" applyFill="1" applyBorder="1" applyAlignment="1" applyProtection="1">
      <alignment horizontal="left"/>
      <protection/>
    </xf>
    <xf numFmtId="0" fontId="78" fillId="33" borderId="10" xfId="0" applyFont="1" applyFill="1" applyBorder="1" applyAlignment="1">
      <alignment horizontal="right" vertical="center"/>
    </xf>
    <xf numFmtId="166" fontId="85" fillId="0" borderId="10" xfId="0" applyNumberFormat="1" applyFont="1" applyBorder="1" applyAlignment="1">
      <alignment horizontal="center" vertical="center"/>
    </xf>
    <xf numFmtId="166" fontId="85" fillId="0" borderId="13" xfId="0" applyNumberFormat="1" applyFont="1" applyBorder="1" applyAlignment="1">
      <alignment horizontal="center" vertical="center"/>
    </xf>
    <xf numFmtId="166" fontId="85" fillId="0" borderId="50" xfId="0" applyNumberFormat="1" applyFont="1" applyBorder="1" applyAlignment="1">
      <alignment horizontal="center" vertical="center"/>
    </xf>
    <xf numFmtId="0" fontId="81" fillId="2" borderId="13" xfId="0" applyFont="1" applyFill="1" applyBorder="1" applyAlignment="1">
      <alignment horizontal="center" vertical="center" wrapText="1"/>
    </xf>
    <xf numFmtId="0" fontId="81" fillId="2" borderId="50" xfId="0" applyFont="1" applyFill="1" applyBorder="1" applyAlignment="1">
      <alignment horizontal="center" vertical="center" wrapText="1"/>
    </xf>
    <xf numFmtId="0" fontId="95" fillId="37" borderId="59" xfId="0" applyFont="1" applyFill="1" applyBorder="1" applyAlignment="1">
      <alignment horizontal="center" vertical="top" wrapText="1"/>
    </xf>
    <xf numFmtId="0" fontId="95" fillId="37" borderId="60" xfId="0" applyFont="1" applyFill="1" applyBorder="1" applyAlignment="1">
      <alignment horizontal="center" vertical="top" wrapText="1"/>
    </xf>
    <xf numFmtId="0" fontId="95" fillId="37" borderId="61" xfId="0" applyFont="1" applyFill="1" applyBorder="1" applyAlignment="1">
      <alignment horizontal="center" vertical="top" wrapText="1"/>
    </xf>
    <xf numFmtId="0" fontId="95" fillId="38" borderId="62" xfId="0" applyFont="1" applyFill="1" applyBorder="1" applyAlignment="1">
      <alignment horizontal="center" vertical="top" wrapText="1"/>
    </xf>
    <xf numFmtId="0" fontId="95" fillId="38" borderId="60" xfId="0" applyFont="1" applyFill="1" applyBorder="1" applyAlignment="1">
      <alignment horizontal="center" vertical="top" wrapText="1"/>
    </xf>
    <xf numFmtId="0" fontId="95" fillId="38" borderId="63" xfId="0" applyFont="1" applyFill="1" applyBorder="1" applyAlignment="1">
      <alignment horizontal="center" vertical="top" wrapText="1"/>
    </xf>
    <xf numFmtId="0" fontId="95" fillId="34" borderId="33" xfId="0" applyFont="1" applyFill="1" applyBorder="1" applyAlignment="1">
      <alignment horizontal="center"/>
    </xf>
    <xf numFmtId="0" fontId="95" fillId="34" borderId="64" xfId="0" applyFont="1" applyFill="1" applyBorder="1" applyAlignment="1">
      <alignment horizontal="center"/>
    </xf>
    <xf numFmtId="0" fontId="95" fillId="34" borderId="65" xfId="0" applyFont="1" applyFill="1" applyBorder="1" applyAlignment="1">
      <alignment horizontal="center"/>
    </xf>
    <xf numFmtId="0" fontId="96" fillId="0" borderId="66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96" fillId="0" borderId="58" xfId="0" applyFont="1" applyBorder="1" applyAlignment="1">
      <alignment horizontal="center" vertical="center" wrapText="1"/>
    </xf>
    <xf numFmtId="0" fontId="96" fillId="0" borderId="67" xfId="0" applyFont="1" applyBorder="1" applyAlignment="1">
      <alignment horizontal="center" vertical="top" wrapText="1"/>
    </xf>
    <xf numFmtId="0" fontId="96" fillId="0" borderId="68" xfId="0" applyFont="1" applyBorder="1" applyAlignment="1">
      <alignment horizontal="center" vertical="top" wrapText="1"/>
    </xf>
    <xf numFmtId="0" fontId="96" fillId="0" borderId="69" xfId="0" applyFont="1" applyBorder="1" applyAlignment="1">
      <alignment horizontal="center" vertical="top" wrapText="1"/>
    </xf>
    <xf numFmtId="0" fontId="96" fillId="0" borderId="70" xfId="0" applyFont="1" applyBorder="1" applyAlignment="1">
      <alignment horizontal="center" vertical="top" wrapText="1"/>
    </xf>
    <xf numFmtId="0" fontId="95" fillId="0" borderId="70" xfId="0" applyFont="1" applyBorder="1" applyAlignment="1">
      <alignment horizontal="center" vertical="top" wrapText="1"/>
    </xf>
    <xf numFmtId="0" fontId="95" fillId="0" borderId="68" xfId="0" applyFont="1" applyBorder="1" applyAlignment="1">
      <alignment horizontal="center" vertical="top" wrapText="1"/>
    </xf>
    <xf numFmtId="0" fontId="95" fillId="0" borderId="71" xfId="0" applyFont="1" applyBorder="1" applyAlignment="1">
      <alignment horizontal="center" vertical="top" wrapText="1"/>
    </xf>
    <xf numFmtId="0" fontId="96" fillId="0" borderId="0" xfId="0" applyFont="1" applyBorder="1" applyAlignment="1">
      <alignment horizontal="center" vertical="center" wrapText="1"/>
    </xf>
    <xf numFmtId="0" fontId="96" fillId="0" borderId="72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 indent="5"/>
    </xf>
    <xf numFmtId="0" fontId="96" fillId="0" borderId="0" xfId="0" applyFont="1" applyAlignment="1">
      <alignment horizontal="left" wrapText="1" indent="5"/>
    </xf>
    <xf numFmtId="0" fontId="96" fillId="0" borderId="72" xfId="0" applyFont="1" applyBorder="1" applyAlignment="1">
      <alignment horizontal="left" wrapText="1" indent="5"/>
    </xf>
    <xf numFmtId="0" fontId="96" fillId="0" borderId="73" xfId="0" applyFont="1" applyBorder="1" applyAlignment="1">
      <alignment horizontal="center" wrapText="1"/>
    </xf>
    <xf numFmtId="0" fontId="96" fillId="0" borderId="0" xfId="0" applyFont="1" applyBorder="1" applyAlignment="1">
      <alignment horizontal="center" wrapText="1"/>
    </xf>
    <xf numFmtId="0" fontId="96" fillId="0" borderId="72" xfId="0" applyFont="1" applyBorder="1" applyAlignment="1">
      <alignment horizontal="center" wrapText="1"/>
    </xf>
    <xf numFmtId="0" fontId="96" fillId="0" borderId="73" xfId="0" applyFont="1" applyBorder="1" applyAlignment="1">
      <alignment horizontal="left" wrapText="1" indent="5"/>
    </xf>
    <xf numFmtId="0" fontId="95" fillId="0" borderId="73" xfId="0" applyFont="1" applyBorder="1" applyAlignment="1">
      <alignment horizontal="center" wrapText="1"/>
    </xf>
    <xf numFmtId="0" fontId="95" fillId="0" borderId="0" xfId="0" applyFont="1" applyBorder="1" applyAlignment="1">
      <alignment horizontal="center" wrapText="1"/>
    </xf>
    <xf numFmtId="0" fontId="95" fillId="0" borderId="72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0" fontId="96" fillId="0" borderId="73" xfId="0" applyFont="1" applyBorder="1" applyAlignment="1">
      <alignment wrapText="1"/>
    </xf>
    <xf numFmtId="0" fontId="96" fillId="0" borderId="0" xfId="0" applyFont="1" applyBorder="1" applyAlignment="1">
      <alignment wrapText="1"/>
    </xf>
    <xf numFmtId="0" fontId="96" fillId="0" borderId="72" xfId="0" applyFont="1" applyBorder="1" applyAlignment="1">
      <alignment wrapText="1"/>
    </xf>
    <xf numFmtId="0" fontId="95" fillId="0" borderId="74" xfId="0" applyFont="1" applyBorder="1" applyAlignment="1">
      <alignment horizontal="center" vertical="center" wrapText="1"/>
    </xf>
    <xf numFmtId="0" fontId="95" fillId="0" borderId="64" xfId="0" applyFont="1" applyBorder="1" applyAlignment="1">
      <alignment horizontal="center" vertical="center" wrapText="1"/>
    </xf>
    <xf numFmtId="0" fontId="95" fillId="0" borderId="65" xfId="0" applyFont="1" applyBorder="1" applyAlignment="1">
      <alignment horizontal="center" vertical="center" wrapText="1"/>
    </xf>
    <xf numFmtId="0" fontId="96" fillId="0" borderId="75" xfId="0" applyFont="1" applyBorder="1" applyAlignment="1">
      <alignment horizontal="center" vertical="center" wrapText="1"/>
    </xf>
    <xf numFmtId="0" fontId="96" fillId="0" borderId="76" xfId="0" applyFont="1" applyBorder="1" applyAlignment="1">
      <alignment horizontal="center" vertical="center" wrapText="1"/>
    </xf>
    <xf numFmtId="0" fontId="96" fillId="0" borderId="77" xfId="0" applyFont="1" applyBorder="1" applyAlignment="1">
      <alignment horizontal="center" vertical="center" wrapText="1"/>
    </xf>
    <xf numFmtId="6" fontId="92" fillId="0" borderId="78" xfId="0" applyNumberFormat="1" applyFont="1" applyBorder="1" applyAlignment="1">
      <alignment horizontal="center" wrapText="1"/>
    </xf>
    <xf numFmtId="6" fontId="92" fillId="0" borderId="79" xfId="0" applyNumberFormat="1" applyFont="1" applyBorder="1" applyAlignment="1">
      <alignment horizontal="center" wrapText="1"/>
    </xf>
    <xf numFmtId="6" fontId="92" fillId="0" borderId="48" xfId="0" applyNumberFormat="1" applyFont="1" applyBorder="1" applyAlignment="1">
      <alignment horizontal="center" wrapText="1"/>
    </xf>
    <xf numFmtId="0" fontId="96" fillId="0" borderId="80" xfId="0" applyFont="1" applyBorder="1" applyAlignment="1">
      <alignment horizontal="center" vertical="center" wrapText="1"/>
    </xf>
    <xf numFmtId="0" fontId="96" fillId="0" borderId="81" xfId="0" applyFont="1" applyBorder="1" applyAlignment="1">
      <alignment horizontal="center" vertical="center" wrapText="1"/>
    </xf>
    <xf numFmtId="0" fontId="96" fillId="0" borderId="82" xfId="0" applyFont="1" applyBorder="1" applyAlignment="1">
      <alignment horizontal="center" vertical="center" wrapText="1"/>
    </xf>
    <xf numFmtId="0" fontId="96" fillId="0" borderId="66" xfId="0" applyFont="1" applyBorder="1" applyAlignment="1">
      <alignment vertical="center" wrapText="1"/>
    </xf>
    <xf numFmtId="0" fontId="96" fillId="0" borderId="11" xfId="0" applyFont="1" applyBorder="1" applyAlignment="1">
      <alignment vertical="center" wrapText="1"/>
    </xf>
    <xf numFmtId="0" fontId="96" fillId="0" borderId="58" xfId="0" applyFont="1" applyBorder="1" applyAlignment="1">
      <alignment vertical="center" wrapText="1"/>
    </xf>
    <xf numFmtId="0" fontId="96" fillId="0" borderId="83" xfId="0" applyFont="1" applyBorder="1" applyAlignment="1">
      <alignment vertical="top" wrapText="1"/>
    </xf>
    <xf numFmtId="0" fontId="96" fillId="0" borderId="0" xfId="0" applyFont="1" applyBorder="1" applyAlignment="1">
      <alignment vertical="top" wrapText="1"/>
    </xf>
    <xf numFmtId="0" fontId="96" fillId="0" borderId="84" xfId="0" applyFont="1" applyBorder="1" applyAlignment="1">
      <alignment vertical="top" wrapText="1"/>
    </xf>
    <xf numFmtId="0" fontId="96" fillId="0" borderId="85" xfId="0" applyFont="1" applyBorder="1" applyAlignment="1">
      <alignment vertical="top" wrapText="1"/>
    </xf>
    <xf numFmtId="0" fontId="96" fillId="0" borderId="55" xfId="0" applyFont="1" applyBorder="1" applyAlignment="1">
      <alignment vertical="top" wrapText="1"/>
    </xf>
    <xf numFmtId="0" fontId="96" fillId="0" borderId="86" xfId="0" applyFont="1" applyBorder="1" applyAlignment="1">
      <alignment vertical="top" wrapText="1"/>
    </xf>
    <xf numFmtId="0" fontId="92" fillId="0" borderId="78" xfId="0" applyFont="1" applyBorder="1" applyAlignment="1">
      <alignment horizontal="center" wrapText="1"/>
    </xf>
    <xf numFmtId="0" fontId="92" fillId="0" borderId="79" xfId="0" applyFont="1" applyBorder="1" applyAlignment="1">
      <alignment horizontal="center" wrapText="1"/>
    </xf>
    <xf numFmtId="0" fontId="92" fillId="0" borderId="48" xfId="0" applyFont="1" applyBorder="1" applyAlignment="1">
      <alignment horizontal="center" wrapText="1"/>
    </xf>
    <xf numFmtId="0" fontId="96" fillId="0" borderId="83" xfId="0" applyFont="1" applyBorder="1" applyAlignment="1">
      <alignment horizontal="center" vertical="top" wrapText="1"/>
    </xf>
    <xf numFmtId="0" fontId="96" fillId="0" borderId="0" xfId="0" applyFont="1" applyBorder="1" applyAlignment="1">
      <alignment horizontal="center" vertical="top" wrapText="1"/>
    </xf>
    <xf numFmtId="0" fontId="96" fillId="0" borderId="84" xfId="0" applyFont="1" applyBorder="1" applyAlignment="1">
      <alignment horizontal="center" vertical="top" wrapText="1"/>
    </xf>
    <xf numFmtId="0" fontId="96" fillId="0" borderId="45" xfId="0" applyFont="1" applyBorder="1" applyAlignment="1">
      <alignment horizontal="center" vertical="center" wrapText="1"/>
    </xf>
    <xf numFmtId="0" fontId="96" fillId="0" borderId="46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 wrapText="1"/>
    </xf>
    <xf numFmtId="0" fontId="103" fillId="0" borderId="0" xfId="0" applyFont="1" applyAlignment="1">
      <alignment horizontal="center"/>
    </xf>
    <xf numFmtId="0" fontId="93" fillId="0" borderId="78" xfId="0" applyFont="1" applyBorder="1" applyAlignment="1">
      <alignment horizontal="center" vertical="center" wrapText="1"/>
    </xf>
    <xf numFmtId="0" fontId="93" fillId="0" borderId="79" xfId="0" applyFont="1" applyBorder="1" applyAlignment="1">
      <alignment horizontal="center" vertical="center" wrapText="1"/>
    </xf>
    <xf numFmtId="0" fontId="93" fillId="0" borderId="48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6" fillId="0" borderId="55" xfId="0" applyFont="1" applyBorder="1" applyAlignment="1">
      <alignment horizontal="center" vertical="center" wrapText="1"/>
    </xf>
    <xf numFmtId="0" fontId="94" fillId="36" borderId="41" xfId="0" applyFont="1" applyFill="1" applyBorder="1" applyAlignment="1">
      <alignment horizontal="center" vertical="center"/>
    </xf>
    <xf numFmtId="0" fontId="94" fillId="36" borderId="10" xfId="0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92" fillId="36" borderId="83" xfId="0" applyFont="1" applyFill="1" applyBorder="1" applyAlignment="1">
      <alignment horizontal="center" vertical="center" wrapText="1"/>
    </xf>
    <xf numFmtId="0" fontId="92" fillId="36" borderId="54" xfId="0" applyFont="1" applyFill="1" applyBorder="1" applyAlignment="1">
      <alignment horizontal="center" vertical="center" wrapText="1"/>
    </xf>
    <xf numFmtId="0" fontId="92" fillId="36" borderId="41" xfId="0" applyFont="1" applyFill="1" applyBorder="1" applyAlignment="1">
      <alignment horizontal="center" vertical="center" wrapText="1"/>
    </xf>
    <xf numFmtId="0" fontId="92" fillId="36" borderId="10" xfId="0" applyFont="1" applyFill="1" applyBorder="1" applyAlignment="1">
      <alignment horizontal="center" vertical="center" wrapText="1"/>
    </xf>
    <xf numFmtId="0" fontId="96" fillId="0" borderId="44" xfId="0" applyFont="1" applyBorder="1" applyAlignment="1">
      <alignment horizontal="center" vertical="center" wrapText="1"/>
    </xf>
    <xf numFmtId="0" fontId="95" fillId="0" borderId="33" xfId="0" applyFont="1" applyBorder="1" applyAlignment="1">
      <alignment horizontal="center" vertical="center" wrapText="1"/>
    </xf>
    <xf numFmtId="0" fontId="95" fillId="0" borderId="87" xfId="0" applyFont="1" applyBorder="1" applyAlignment="1">
      <alignment horizontal="center" vertical="center" wrapText="1"/>
    </xf>
    <xf numFmtId="166" fontId="83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ise.FARMADENT\AppData\Local\Microsoft\Windows\Temporary%20Internet%20Files\Content.Outlook\CC41EJXG\primeri\test%20pril%20pla&#263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dja"/>
      <sheetName val="1"/>
      <sheetName val="Časovnica in poračun strošk (4)"/>
      <sheetName val="Časovnica in poračun strošk (3)"/>
      <sheetName val="Časovnica in poračun strošk (2)"/>
      <sheetName val="uk"/>
      <sheetName val="4A II in I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89"/>
  <sheetViews>
    <sheetView showGridLines="0" tabSelected="1" view="pageLayout" zoomScale="145" zoomScaleNormal="175" zoomScalePageLayoutView="145" workbookViewId="0" topLeftCell="A1">
      <selection activeCell="F10" sqref="F10"/>
    </sheetView>
  </sheetViews>
  <sheetFormatPr defaultColWidth="9.140625" defaultRowHeight="15"/>
  <cols>
    <col min="1" max="1" width="11.57421875" style="1" customWidth="1"/>
    <col min="2" max="2" width="14.8515625" style="1" customWidth="1"/>
    <col min="3" max="3" width="8.00390625" style="1" customWidth="1"/>
    <col min="4" max="4" width="11.7109375" style="1" customWidth="1"/>
    <col min="5" max="5" width="10.57421875" style="1" customWidth="1"/>
    <col min="6" max="6" width="9.8515625" style="1" customWidth="1"/>
    <col min="7" max="7" width="7.57421875" style="1" customWidth="1"/>
    <col min="8" max="8" width="7.140625" style="1" customWidth="1"/>
    <col min="9" max="10" width="9.57421875" style="1" hidden="1" customWidth="1"/>
    <col min="11" max="11" width="9.8515625" style="1" customWidth="1"/>
    <col min="12" max="12" width="10.57421875" style="1" hidden="1" customWidth="1"/>
    <col min="13" max="13" width="46.7109375" style="1" hidden="1" customWidth="1"/>
    <col min="14" max="14" width="18.140625" style="1" hidden="1" customWidth="1"/>
    <col min="15" max="15" width="16.8515625" style="1" hidden="1" customWidth="1"/>
    <col min="16" max="16" width="16.57421875" style="1" hidden="1" customWidth="1"/>
    <col min="17" max="17" width="9.140625" style="1" hidden="1" customWidth="1"/>
    <col min="18" max="18" width="0.9921875" style="1" hidden="1" customWidth="1"/>
    <col min="19" max="19" width="12.8515625" style="1" hidden="1" customWidth="1"/>
    <col min="20" max="26" width="9.140625" style="1" hidden="1" customWidth="1"/>
    <col min="27" max="27" width="7.140625" style="1" customWidth="1"/>
    <col min="28" max="29" width="9.140625" style="1" customWidth="1"/>
    <col min="30" max="30" width="10.8515625" style="1" bestFit="1" customWidth="1"/>
    <col min="31" max="50" width="9.140625" style="1" customWidth="1"/>
    <col min="51" max="16384" width="9.140625" style="1" customWidth="1"/>
  </cols>
  <sheetData>
    <row r="1" spans="1:15" ht="20.25" customHeight="1">
      <c r="A1" s="253" t="s">
        <v>118</v>
      </c>
      <c r="B1" s="253"/>
      <c r="C1" s="253"/>
      <c r="D1" s="253"/>
      <c r="E1" s="253"/>
      <c r="F1" s="253"/>
      <c r="G1" s="257">
        <f>+F45</f>
        <v>0</v>
      </c>
      <c r="H1" s="257"/>
      <c r="I1" s="257"/>
      <c r="J1" s="257"/>
      <c r="K1" s="258"/>
      <c r="M1" s="2" t="s">
        <v>0</v>
      </c>
      <c r="N1" s="3" t="s">
        <v>1</v>
      </c>
      <c r="O1" s="3" t="s">
        <v>2</v>
      </c>
    </row>
    <row r="2" spans="2:15" ht="11.25" customHeight="1">
      <c r="B2" s="4"/>
      <c r="C2" s="109"/>
      <c r="D2" s="109"/>
      <c r="E2" s="109"/>
      <c r="F2" s="109"/>
      <c r="G2" s="259" t="s">
        <v>3</v>
      </c>
      <c r="H2" s="259"/>
      <c r="I2" s="259"/>
      <c r="J2" s="259"/>
      <c r="K2" s="260"/>
      <c r="M2" s="2" t="s">
        <v>4</v>
      </c>
      <c r="N2" s="3" t="s">
        <v>5</v>
      </c>
      <c r="O2" s="3" t="s">
        <v>6</v>
      </c>
    </row>
    <row r="3" spans="1:15" ht="21.75" customHeight="1">
      <c r="A3" s="240" t="s">
        <v>7</v>
      </c>
      <c r="B3" s="241"/>
      <c r="C3" s="242"/>
      <c r="D3" s="254"/>
      <c r="E3" s="255"/>
      <c r="F3" s="255"/>
      <c r="G3" s="255"/>
      <c r="H3" s="256"/>
      <c r="I3" s="5"/>
      <c r="J3" s="5"/>
      <c r="M3" s="6" t="s">
        <v>8</v>
      </c>
      <c r="N3" s="3" t="s">
        <v>9</v>
      </c>
      <c r="O3" s="3" t="s">
        <v>10</v>
      </c>
    </row>
    <row r="4" spans="1:15" ht="27.75" customHeight="1">
      <c r="A4" s="240" t="s">
        <v>122</v>
      </c>
      <c r="B4" s="241"/>
      <c r="C4" s="242"/>
      <c r="D4" s="243"/>
      <c r="E4" s="244"/>
      <c r="F4" s="244"/>
      <c r="G4" s="244"/>
      <c r="H4" s="244"/>
      <c r="I4" s="244"/>
      <c r="J4" s="244"/>
      <c r="K4" s="245"/>
      <c r="M4" s="6" t="s">
        <v>11</v>
      </c>
      <c r="N4" s="3" t="s">
        <v>12</v>
      </c>
      <c r="O4" s="3" t="s">
        <v>13</v>
      </c>
    </row>
    <row r="5" spans="1:15" ht="22.5" customHeight="1">
      <c r="A5" s="240" t="s">
        <v>14</v>
      </c>
      <c r="B5" s="241"/>
      <c r="C5" s="242"/>
      <c r="D5" s="250"/>
      <c r="E5" s="251"/>
      <c r="F5" s="251"/>
      <c r="G5" s="132" t="s">
        <v>121</v>
      </c>
      <c r="H5" s="246" t="s">
        <v>128</v>
      </c>
      <c r="I5" s="247"/>
      <c r="J5" s="247"/>
      <c r="K5" s="248"/>
      <c r="M5" s="2" t="s">
        <v>15</v>
      </c>
      <c r="N5" s="3" t="s">
        <v>16</v>
      </c>
      <c r="O5" s="3" t="s">
        <v>17</v>
      </c>
    </row>
    <row r="6" spans="1:15" s="10" customFormat="1" ht="14.25">
      <c r="A6" s="240" t="s">
        <v>18</v>
      </c>
      <c r="B6" s="241"/>
      <c r="C6" s="242"/>
      <c r="D6" s="246"/>
      <c r="E6" s="247"/>
      <c r="F6" s="247"/>
      <c r="G6" s="248"/>
      <c r="H6" s="7" t="s">
        <v>19</v>
      </c>
      <c r="I6" s="8"/>
      <c r="J6" s="8"/>
      <c r="K6" s="9"/>
      <c r="M6" s="2" t="s">
        <v>20</v>
      </c>
      <c r="N6" s="3" t="s">
        <v>21</v>
      </c>
      <c r="O6" s="3" t="s">
        <v>22</v>
      </c>
    </row>
    <row r="7" spans="1:15" ht="15.75" customHeight="1">
      <c r="A7" s="249" t="s">
        <v>119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M7" s="6" t="s">
        <v>23</v>
      </c>
      <c r="N7" s="3" t="s">
        <v>24</v>
      </c>
      <c r="O7" s="3" t="s">
        <v>25</v>
      </c>
    </row>
    <row r="8" spans="1:15" s="18" customFormat="1" ht="58.5" customHeight="1" thickBot="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M8" s="2" t="s">
        <v>29</v>
      </c>
      <c r="N8" s="19" t="s">
        <v>30</v>
      </c>
      <c r="O8" s="19" t="s">
        <v>31</v>
      </c>
    </row>
    <row r="9" spans="1:15" ht="18" customHeight="1" thickBot="1">
      <c r="A9" s="11" t="s">
        <v>26</v>
      </c>
      <c r="B9" s="12">
        <v>2013</v>
      </c>
      <c r="C9" s="13" t="s">
        <v>27</v>
      </c>
      <c r="D9" s="14">
        <v>9</v>
      </c>
      <c r="E9" s="13" t="s">
        <v>130</v>
      </c>
      <c r="F9" s="15">
        <v>0.5</v>
      </c>
      <c r="G9" s="13" t="s">
        <v>28</v>
      </c>
      <c r="H9" s="14">
        <v>168</v>
      </c>
      <c r="I9" s="14"/>
      <c r="J9" s="16"/>
      <c r="K9" s="17">
        <f>+IF(H5=M15,H9,H9*F9)</f>
        <v>84</v>
      </c>
      <c r="M9" s="2" t="s">
        <v>33</v>
      </c>
      <c r="N9" s="3" t="s">
        <v>34</v>
      </c>
      <c r="O9" s="3" t="s">
        <v>35</v>
      </c>
    </row>
    <row r="10" spans="1:15" ht="9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 t="s">
        <v>32</v>
      </c>
      <c r="M10" s="2" t="s">
        <v>40</v>
      </c>
      <c r="N10" s="3" t="s">
        <v>41</v>
      </c>
      <c r="O10" s="3" t="s">
        <v>42</v>
      </c>
    </row>
    <row r="11" spans="1:15" ht="36" customHeight="1">
      <c r="A11" s="22" t="s">
        <v>36</v>
      </c>
      <c r="B11" s="185" t="s">
        <v>117</v>
      </c>
      <c r="C11" s="185"/>
      <c r="D11" s="185"/>
      <c r="E11" s="185"/>
      <c r="F11" s="185"/>
      <c r="G11" s="22" t="s">
        <v>37</v>
      </c>
      <c r="H11" s="22" t="s">
        <v>38</v>
      </c>
      <c r="I11" s="24"/>
      <c r="J11" s="24"/>
      <c r="K11" s="22" t="s">
        <v>39</v>
      </c>
      <c r="M11" s="2" t="s">
        <v>43</v>
      </c>
      <c r="N11" s="3" t="s">
        <v>44</v>
      </c>
      <c r="O11" s="3" t="s">
        <v>45</v>
      </c>
    </row>
    <row r="12" spans="1:15" s="10" customFormat="1" ht="36" customHeight="1">
      <c r="A12" s="105">
        <f>DATE(B9,D9,1)</f>
        <v>41518</v>
      </c>
      <c r="B12" s="227"/>
      <c r="C12" s="228"/>
      <c r="D12" s="228"/>
      <c r="E12" s="228"/>
      <c r="F12" s="229"/>
      <c r="G12" s="106"/>
      <c r="H12" s="106"/>
      <c r="I12" s="25"/>
      <c r="J12" s="25"/>
      <c r="K12" s="147">
        <f aca="true" t="shared" si="0" ref="K12:K42">+IF($G$47=0,0,G12+H12*$F$9)</f>
        <v>0</v>
      </c>
      <c r="M12" s="2" t="s">
        <v>46</v>
      </c>
      <c r="N12" s="3" t="s">
        <v>47</v>
      </c>
      <c r="O12" s="3" t="s">
        <v>48</v>
      </c>
    </row>
    <row r="13" spans="1:13" s="10" customFormat="1" ht="36" customHeight="1">
      <c r="A13" s="105">
        <f>IF(A12="","",A12+1)</f>
        <v>41519</v>
      </c>
      <c r="B13" s="237"/>
      <c r="C13" s="238"/>
      <c r="D13" s="238"/>
      <c r="E13" s="238"/>
      <c r="F13" s="239"/>
      <c r="G13" s="106"/>
      <c r="H13" s="106"/>
      <c r="I13" s="25"/>
      <c r="J13" s="25"/>
      <c r="K13" s="147">
        <f t="shared" si="0"/>
        <v>0</v>
      </c>
      <c r="M13" s="1"/>
    </row>
    <row r="14" spans="1:13" ht="36" customHeight="1">
      <c r="A14" s="105">
        <f aca="true" t="shared" si="1" ref="A14:A42">IF(A13="","",A13+1)</f>
        <v>41520</v>
      </c>
      <c r="B14" s="227"/>
      <c r="C14" s="228"/>
      <c r="D14" s="228"/>
      <c r="E14" s="228"/>
      <c r="F14" s="229"/>
      <c r="G14" s="106"/>
      <c r="H14" s="106"/>
      <c r="I14" s="25"/>
      <c r="J14" s="25"/>
      <c r="K14" s="147">
        <f t="shared" si="0"/>
        <v>0</v>
      </c>
      <c r="M14" s="1" t="s">
        <v>128</v>
      </c>
    </row>
    <row r="15" spans="1:13" ht="36" customHeight="1">
      <c r="A15" s="105">
        <f t="shared" si="1"/>
        <v>41521</v>
      </c>
      <c r="B15" s="237"/>
      <c r="C15" s="238"/>
      <c r="D15" s="238"/>
      <c r="E15" s="238"/>
      <c r="F15" s="239"/>
      <c r="G15" s="106"/>
      <c r="H15" s="106"/>
      <c r="I15" s="25"/>
      <c r="J15" s="25"/>
      <c r="K15" s="147">
        <f t="shared" si="0"/>
        <v>0</v>
      </c>
      <c r="M15" s="1" t="s">
        <v>129</v>
      </c>
    </row>
    <row r="16" spans="1:13" ht="36" customHeight="1">
      <c r="A16" s="105">
        <f t="shared" si="1"/>
        <v>41522</v>
      </c>
      <c r="B16" s="237"/>
      <c r="C16" s="238"/>
      <c r="D16" s="238"/>
      <c r="E16" s="238"/>
      <c r="F16" s="239"/>
      <c r="G16" s="106"/>
      <c r="H16" s="106"/>
      <c r="I16" s="25"/>
      <c r="J16" s="25"/>
      <c r="K16" s="147">
        <f t="shared" si="0"/>
        <v>0</v>
      </c>
      <c r="M16" s="108">
        <v>0.5</v>
      </c>
    </row>
    <row r="17" spans="1:13" ht="36" customHeight="1">
      <c r="A17" s="105">
        <f t="shared" si="1"/>
        <v>41523</v>
      </c>
      <c r="B17" s="237"/>
      <c r="C17" s="238"/>
      <c r="D17" s="238"/>
      <c r="E17" s="238"/>
      <c r="F17" s="239"/>
      <c r="G17" s="106"/>
      <c r="H17" s="106"/>
      <c r="I17" s="25"/>
      <c r="J17" s="25"/>
      <c r="K17" s="147">
        <f t="shared" si="0"/>
        <v>0</v>
      </c>
      <c r="M17" s="108">
        <v>0.5</v>
      </c>
    </row>
    <row r="18" spans="1:13" ht="36" customHeight="1">
      <c r="A18" s="105">
        <f t="shared" si="1"/>
        <v>41524</v>
      </c>
      <c r="B18" s="237"/>
      <c r="C18" s="238"/>
      <c r="D18" s="238"/>
      <c r="E18" s="238"/>
      <c r="F18" s="239"/>
      <c r="G18" s="106"/>
      <c r="H18" s="106"/>
      <c r="I18" s="25"/>
      <c r="J18" s="25"/>
      <c r="K18" s="147">
        <f t="shared" si="0"/>
        <v>0</v>
      </c>
      <c r="M18" s="26"/>
    </row>
    <row r="19" spans="1:11" ht="36" customHeight="1">
      <c r="A19" s="105">
        <f t="shared" si="1"/>
        <v>41525</v>
      </c>
      <c r="B19" s="237"/>
      <c r="C19" s="238"/>
      <c r="D19" s="238"/>
      <c r="E19" s="238"/>
      <c r="F19" s="239"/>
      <c r="G19" s="106"/>
      <c r="H19" s="106"/>
      <c r="I19" s="25"/>
      <c r="J19" s="25"/>
      <c r="K19" s="147">
        <f t="shared" si="0"/>
        <v>0</v>
      </c>
    </row>
    <row r="20" spans="1:11" ht="36" customHeight="1">
      <c r="A20" s="105">
        <f t="shared" si="1"/>
        <v>41526</v>
      </c>
      <c r="B20" s="237"/>
      <c r="C20" s="238"/>
      <c r="D20" s="238"/>
      <c r="E20" s="238"/>
      <c r="F20" s="239"/>
      <c r="G20" s="106"/>
      <c r="H20" s="106"/>
      <c r="I20" s="25"/>
      <c r="J20" s="25"/>
      <c r="K20" s="147">
        <f t="shared" si="0"/>
        <v>0</v>
      </c>
    </row>
    <row r="21" spans="1:11" ht="36" customHeight="1">
      <c r="A21" s="105">
        <f t="shared" si="1"/>
        <v>41527</v>
      </c>
      <c r="B21" s="227"/>
      <c r="C21" s="228"/>
      <c r="D21" s="228"/>
      <c r="E21" s="228"/>
      <c r="F21" s="229"/>
      <c r="G21" s="106"/>
      <c r="H21" s="106"/>
      <c r="I21" s="25"/>
      <c r="J21" s="25"/>
      <c r="K21" s="147">
        <f t="shared" si="0"/>
        <v>0</v>
      </c>
    </row>
    <row r="22" spans="1:11" ht="36" customHeight="1">
      <c r="A22" s="105">
        <f t="shared" si="1"/>
        <v>41528</v>
      </c>
      <c r="B22" s="227"/>
      <c r="C22" s="228"/>
      <c r="D22" s="228"/>
      <c r="E22" s="228"/>
      <c r="F22" s="229"/>
      <c r="G22" s="106"/>
      <c r="H22" s="106"/>
      <c r="I22" s="25"/>
      <c r="J22" s="25"/>
      <c r="K22" s="147">
        <f t="shared" si="0"/>
        <v>0</v>
      </c>
    </row>
    <row r="23" spans="1:11" ht="36" customHeight="1">
      <c r="A23" s="105">
        <f t="shared" si="1"/>
        <v>41529</v>
      </c>
      <c r="B23" s="227"/>
      <c r="C23" s="228"/>
      <c r="D23" s="228"/>
      <c r="E23" s="228"/>
      <c r="F23" s="229"/>
      <c r="G23" s="106"/>
      <c r="H23" s="106"/>
      <c r="I23" s="25"/>
      <c r="J23" s="25"/>
      <c r="K23" s="147">
        <f t="shared" si="0"/>
        <v>0</v>
      </c>
    </row>
    <row r="24" spans="1:11" ht="36" customHeight="1">
      <c r="A24" s="105">
        <f t="shared" si="1"/>
        <v>41530</v>
      </c>
      <c r="B24" s="227"/>
      <c r="C24" s="228"/>
      <c r="D24" s="228"/>
      <c r="E24" s="228"/>
      <c r="F24" s="229"/>
      <c r="G24" s="106"/>
      <c r="H24" s="106"/>
      <c r="I24" s="27"/>
      <c r="J24" s="27"/>
      <c r="K24" s="147">
        <f t="shared" si="0"/>
        <v>0</v>
      </c>
    </row>
    <row r="25" spans="1:11" ht="36" customHeight="1">
      <c r="A25" s="105">
        <f t="shared" si="1"/>
        <v>41531</v>
      </c>
      <c r="B25" s="227"/>
      <c r="C25" s="228"/>
      <c r="D25" s="228"/>
      <c r="E25" s="228"/>
      <c r="F25" s="229"/>
      <c r="G25" s="106"/>
      <c r="H25" s="106"/>
      <c r="I25" s="27"/>
      <c r="J25" s="27"/>
      <c r="K25" s="147">
        <f t="shared" si="0"/>
        <v>0</v>
      </c>
    </row>
    <row r="26" spans="1:11" ht="36" customHeight="1">
      <c r="A26" s="105">
        <f t="shared" si="1"/>
        <v>41532</v>
      </c>
      <c r="B26" s="227"/>
      <c r="C26" s="228"/>
      <c r="D26" s="228"/>
      <c r="E26" s="228"/>
      <c r="F26" s="229"/>
      <c r="G26" s="106"/>
      <c r="H26" s="106"/>
      <c r="I26" s="27"/>
      <c r="J26" s="27"/>
      <c r="K26" s="147">
        <f t="shared" si="0"/>
        <v>0</v>
      </c>
    </row>
    <row r="27" spans="1:11" ht="36" customHeight="1">
      <c r="A27" s="105">
        <f t="shared" si="1"/>
        <v>41533</v>
      </c>
      <c r="B27" s="227"/>
      <c r="C27" s="228"/>
      <c r="D27" s="228"/>
      <c r="E27" s="228"/>
      <c r="F27" s="229"/>
      <c r="G27" s="106"/>
      <c r="H27" s="106"/>
      <c r="I27" s="27"/>
      <c r="J27" s="27"/>
      <c r="K27" s="147">
        <f t="shared" si="0"/>
        <v>0</v>
      </c>
    </row>
    <row r="28" spans="1:11" ht="36" customHeight="1">
      <c r="A28" s="105">
        <f t="shared" si="1"/>
        <v>41534</v>
      </c>
      <c r="B28" s="227"/>
      <c r="C28" s="228"/>
      <c r="D28" s="228"/>
      <c r="E28" s="228"/>
      <c r="F28" s="229"/>
      <c r="G28" s="106"/>
      <c r="H28" s="106"/>
      <c r="I28" s="27"/>
      <c r="J28" s="27"/>
      <c r="K28" s="147">
        <f t="shared" si="0"/>
        <v>0</v>
      </c>
    </row>
    <row r="29" spans="1:11" ht="36" customHeight="1">
      <c r="A29" s="105">
        <f t="shared" si="1"/>
        <v>41535</v>
      </c>
      <c r="B29" s="227"/>
      <c r="C29" s="228"/>
      <c r="D29" s="228"/>
      <c r="E29" s="228"/>
      <c r="F29" s="229"/>
      <c r="G29" s="106"/>
      <c r="H29" s="106"/>
      <c r="I29" s="27"/>
      <c r="J29" s="27"/>
      <c r="K29" s="147">
        <f t="shared" si="0"/>
        <v>0</v>
      </c>
    </row>
    <row r="30" spans="1:11" ht="36" customHeight="1">
      <c r="A30" s="105">
        <f t="shared" si="1"/>
        <v>41536</v>
      </c>
      <c r="B30" s="227"/>
      <c r="C30" s="228"/>
      <c r="D30" s="228"/>
      <c r="E30" s="228"/>
      <c r="F30" s="229"/>
      <c r="G30" s="106"/>
      <c r="H30" s="106"/>
      <c r="I30" s="27"/>
      <c r="J30" s="27"/>
      <c r="K30" s="147">
        <f t="shared" si="0"/>
        <v>0</v>
      </c>
    </row>
    <row r="31" spans="1:11" ht="36" customHeight="1">
      <c r="A31" s="105">
        <f t="shared" si="1"/>
        <v>41537</v>
      </c>
      <c r="B31" s="227"/>
      <c r="C31" s="228"/>
      <c r="D31" s="228"/>
      <c r="E31" s="228"/>
      <c r="F31" s="229"/>
      <c r="G31" s="106"/>
      <c r="H31" s="106"/>
      <c r="I31" s="27"/>
      <c r="J31" s="27"/>
      <c r="K31" s="147">
        <f t="shared" si="0"/>
        <v>0</v>
      </c>
    </row>
    <row r="32" spans="1:11" ht="36" customHeight="1">
      <c r="A32" s="105">
        <f t="shared" si="1"/>
        <v>41538</v>
      </c>
      <c r="B32" s="227"/>
      <c r="C32" s="228"/>
      <c r="D32" s="228"/>
      <c r="E32" s="228"/>
      <c r="F32" s="229"/>
      <c r="G32" s="106"/>
      <c r="H32" s="106"/>
      <c r="I32" s="27"/>
      <c r="J32" s="27"/>
      <c r="K32" s="147">
        <f t="shared" si="0"/>
        <v>0</v>
      </c>
    </row>
    <row r="33" spans="1:11" ht="36" customHeight="1">
      <c r="A33" s="105">
        <f t="shared" si="1"/>
        <v>41539</v>
      </c>
      <c r="B33" s="227"/>
      <c r="C33" s="228"/>
      <c r="D33" s="228"/>
      <c r="E33" s="228"/>
      <c r="F33" s="229"/>
      <c r="G33" s="106"/>
      <c r="H33" s="106"/>
      <c r="I33" s="27"/>
      <c r="J33" s="27"/>
      <c r="K33" s="147">
        <f t="shared" si="0"/>
        <v>0</v>
      </c>
    </row>
    <row r="34" spans="1:11" ht="36" customHeight="1">
      <c r="A34" s="105">
        <f t="shared" si="1"/>
        <v>41540</v>
      </c>
      <c r="B34" s="227"/>
      <c r="C34" s="228"/>
      <c r="D34" s="228"/>
      <c r="E34" s="228"/>
      <c r="F34" s="229"/>
      <c r="G34" s="106"/>
      <c r="H34" s="106"/>
      <c r="I34" s="27"/>
      <c r="J34" s="27"/>
      <c r="K34" s="147">
        <f t="shared" si="0"/>
        <v>0</v>
      </c>
    </row>
    <row r="35" spans="1:11" ht="36" customHeight="1">
      <c r="A35" s="105">
        <f t="shared" si="1"/>
        <v>41541</v>
      </c>
      <c r="B35" s="227"/>
      <c r="C35" s="228"/>
      <c r="D35" s="228"/>
      <c r="E35" s="228"/>
      <c r="F35" s="229"/>
      <c r="G35" s="106"/>
      <c r="H35" s="106"/>
      <c r="I35" s="27"/>
      <c r="J35" s="27"/>
      <c r="K35" s="147">
        <f t="shared" si="0"/>
        <v>0</v>
      </c>
    </row>
    <row r="36" spans="1:11" ht="36" customHeight="1">
      <c r="A36" s="105">
        <f t="shared" si="1"/>
        <v>41542</v>
      </c>
      <c r="B36" s="227"/>
      <c r="C36" s="228"/>
      <c r="D36" s="228"/>
      <c r="E36" s="228"/>
      <c r="F36" s="229"/>
      <c r="G36" s="106"/>
      <c r="H36" s="106"/>
      <c r="I36" s="27"/>
      <c r="J36" s="27"/>
      <c r="K36" s="147">
        <f t="shared" si="0"/>
        <v>0</v>
      </c>
    </row>
    <row r="37" spans="1:11" ht="36" customHeight="1">
      <c r="A37" s="105">
        <f t="shared" si="1"/>
        <v>41543</v>
      </c>
      <c r="B37" s="227"/>
      <c r="C37" s="228"/>
      <c r="D37" s="228"/>
      <c r="E37" s="228"/>
      <c r="F37" s="229"/>
      <c r="G37" s="106"/>
      <c r="H37" s="106"/>
      <c r="I37" s="27"/>
      <c r="J37" s="27"/>
      <c r="K37" s="147">
        <f t="shared" si="0"/>
        <v>0</v>
      </c>
    </row>
    <row r="38" spans="1:11" ht="36" customHeight="1">
      <c r="A38" s="105">
        <f t="shared" si="1"/>
        <v>41544</v>
      </c>
      <c r="B38" s="227"/>
      <c r="C38" s="228"/>
      <c r="D38" s="228"/>
      <c r="E38" s="228"/>
      <c r="F38" s="229"/>
      <c r="G38" s="106"/>
      <c r="H38" s="106"/>
      <c r="I38" s="27"/>
      <c r="J38" s="27"/>
      <c r="K38" s="147">
        <f t="shared" si="0"/>
        <v>0</v>
      </c>
    </row>
    <row r="39" spans="1:11" ht="36" customHeight="1">
      <c r="A39" s="105">
        <f t="shared" si="1"/>
        <v>41545</v>
      </c>
      <c r="B39" s="227"/>
      <c r="C39" s="228"/>
      <c r="D39" s="228"/>
      <c r="E39" s="228"/>
      <c r="F39" s="229"/>
      <c r="G39" s="106"/>
      <c r="H39" s="106"/>
      <c r="I39" s="27"/>
      <c r="J39" s="27"/>
      <c r="K39" s="147">
        <f t="shared" si="0"/>
        <v>0</v>
      </c>
    </row>
    <row r="40" spans="1:11" ht="36" customHeight="1">
      <c r="A40" s="105">
        <f t="shared" si="1"/>
        <v>41546</v>
      </c>
      <c r="B40" s="227"/>
      <c r="C40" s="228"/>
      <c r="D40" s="228"/>
      <c r="E40" s="228"/>
      <c r="F40" s="229"/>
      <c r="G40" s="106"/>
      <c r="H40" s="106"/>
      <c r="I40" s="27"/>
      <c r="J40" s="27"/>
      <c r="K40" s="147">
        <f t="shared" si="0"/>
        <v>0</v>
      </c>
    </row>
    <row r="41" spans="1:11" ht="36" customHeight="1">
      <c r="A41" s="105">
        <f>IF(A40="","",A40+1)</f>
        <v>41547</v>
      </c>
      <c r="B41" s="227"/>
      <c r="C41" s="228"/>
      <c r="D41" s="228"/>
      <c r="E41" s="228"/>
      <c r="F41" s="229"/>
      <c r="G41" s="106"/>
      <c r="H41" s="106"/>
      <c r="I41" s="27"/>
      <c r="J41" s="27"/>
      <c r="K41" s="147">
        <f t="shared" si="0"/>
        <v>0</v>
      </c>
    </row>
    <row r="42" spans="1:11" ht="36" customHeight="1" thickBot="1">
      <c r="A42" s="105">
        <f t="shared" si="1"/>
        <v>41548</v>
      </c>
      <c r="B42" s="227"/>
      <c r="C42" s="228"/>
      <c r="D42" s="228"/>
      <c r="E42" s="228"/>
      <c r="F42" s="229"/>
      <c r="G42" s="106"/>
      <c r="H42" s="106"/>
      <c r="I42" s="27"/>
      <c r="J42" s="27"/>
      <c r="K42" s="148">
        <f t="shared" si="0"/>
        <v>0</v>
      </c>
    </row>
    <row r="43" spans="1:11" ht="36" customHeight="1" thickBot="1">
      <c r="A43" s="230" t="s">
        <v>49</v>
      </c>
      <c r="B43" s="231"/>
      <c r="C43" s="231"/>
      <c r="D43" s="231"/>
      <c r="E43" s="231"/>
      <c r="F43" s="232"/>
      <c r="G43" s="28">
        <f>SUM(G12:G42)</f>
        <v>0</v>
      </c>
      <c r="H43" s="28">
        <f>SUM(H12:H42)</f>
        <v>0</v>
      </c>
      <c r="I43" s="29"/>
      <c r="J43" s="30"/>
      <c r="K43" s="149">
        <f>SUM(K12:K42)</f>
        <v>0</v>
      </c>
    </row>
    <row r="44" spans="1:11" ht="16.5" customHeight="1">
      <c r="A44" s="31"/>
      <c r="B44" s="31"/>
      <c r="C44" s="31"/>
      <c r="D44" s="31"/>
      <c r="E44" s="31"/>
      <c r="F44" s="31"/>
      <c r="G44" s="32"/>
      <c r="H44" s="32"/>
      <c r="I44" s="33"/>
      <c r="J44" s="33"/>
      <c r="K44" s="34">
        <f>+IF(K43&lt;K47,K43-K47,"")</f>
        <v>-84</v>
      </c>
    </row>
    <row r="45" spans="1:11" ht="13.5" customHeight="1">
      <c r="A45" s="35" t="s">
        <v>50</v>
      </c>
      <c r="C45" s="233" t="s">
        <v>51</v>
      </c>
      <c r="D45" s="233"/>
      <c r="E45" s="233"/>
      <c r="F45" s="234"/>
      <c r="G45" s="235"/>
      <c r="H45" s="235"/>
      <c r="I45" s="235"/>
      <c r="J45" s="235"/>
      <c r="K45" s="236"/>
    </row>
    <row r="46" spans="7:11" ht="16.5" customHeight="1" thickBot="1">
      <c r="G46" s="36"/>
      <c r="H46" s="36"/>
      <c r="I46" s="36"/>
      <c r="J46" s="36"/>
      <c r="K46" s="21" t="s">
        <v>52</v>
      </c>
    </row>
    <row r="47" spans="1:11" ht="15.75" customHeight="1" thickBot="1">
      <c r="A47" s="37" t="s">
        <v>53</v>
      </c>
      <c r="B47" s="38">
        <f>B9</f>
        <v>2013</v>
      </c>
      <c r="C47" s="39" t="s">
        <v>54</v>
      </c>
      <c r="D47" s="40">
        <f>D9</f>
        <v>9</v>
      </c>
      <c r="E47" s="215" t="s">
        <v>55</v>
      </c>
      <c r="F47" s="216"/>
      <c r="G47" s="41">
        <f>H9</f>
        <v>168</v>
      </c>
      <c r="K47" s="145">
        <f>+K9</f>
        <v>84</v>
      </c>
    </row>
    <row r="48" spans="9:15" ht="16.5" customHeight="1" thickBot="1">
      <c r="I48" s="42"/>
      <c r="J48" s="42"/>
      <c r="K48" s="43" t="s">
        <v>56</v>
      </c>
      <c r="N48" s="44">
        <v>2013</v>
      </c>
      <c r="O48" s="45">
        <v>2014</v>
      </c>
    </row>
    <row r="49" spans="1:26" ht="15" customHeight="1" thickBot="1">
      <c r="A49" s="217" t="s">
        <v>57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M49" s="36"/>
      <c r="N49" s="48" t="s">
        <v>59</v>
      </c>
      <c r="O49" s="133" t="s">
        <v>59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>
      <c r="A50" s="218" t="s">
        <v>58</v>
      </c>
      <c r="B50" s="219"/>
      <c r="C50" s="219"/>
      <c r="D50" s="219"/>
      <c r="E50" s="219"/>
      <c r="F50" s="219"/>
      <c r="G50" s="219"/>
      <c r="H50" s="219"/>
      <c r="I50" s="46"/>
      <c r="J50" s="46"/>
      <c r="K50" s="47">
        <f>+K51-K52</f>
        <v>0</v>
      </c>
      <c r="M50" s="51" t="s">
        <v>61</v>
      </c>
      <c r="N50" s="52">
        <v>168</v>
      </c>
      <c r="O50" s="134">
        <v>176</v>
      </c>
      <c r="P50" s="114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>
      <c r="A51" s="220" t="s">
        <v>60</v>
      </c>
      <c r="B51" s="221"/>
      <c r="C51" s="221"/>
      <c r="D51" s="221"/>
      <c r="E51" s="221"/>
      <c r="F51" s="221"/>
      <c r="G51" s="221"/>
      <c r="H51" s="222"/>
      <c r="I51" s="49"/>
      <c r="J51" s="49"/>
      <c r="K51" s="50">
        <f>SUM(K53:K65)-K60+K66</f>
        <v>0</v>
      </c>
      <c r="M51" s="56" t="s">
        <v>63</v>
      </c>
      <c r="N51" s="57">
        <v>160</v>
      </c>
      <c r="O51" s="135">
        <v>168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" customHeight="1" thickBot="1">
      <c r="A52" s="223" t="s">
        <v>62</v>
      </c>
      <c r="B52" s="224"/>
      <c r="C52" s="224"/>
      <c r="D52" s="224"/>
      <c r="E52" s="224"/>
      <c r="F52" s="224"/>
      <c r="G52" s="224"/>
      <c r="H52" s="224"/>
      <c r="I52" s="54"/>
      <c r="J52" s="54"/>
      <c r="K52" s="55">
        <f>SUM(K60:K66)</f>
        <v>0</v>
      </c>
      <c r="M52" s="56" t="s">
        <v>65</v>
      </c>
      <c r="N52" s="57">
        <v>184</v>
      </c>
      <c r="O52" s="135">
        <v>176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" customHeight="1">
      <c r="A53" s="225" t="s">
        <v>64</v>
      </c>
      <c r="B53" s="226"/>
      <c r="C53" s="226"/>
      <c r="D53" s="226"/>
      <c r="E53" s="226"/>
      <c r="F53" s="226"/>
      <c r="G53" s="226"/>
      <c r="H53" s="226"/>
      <c r="I53" s="58"/>
      <c r="J53" s="58"/>
      <c r="K53" s="59"/>
      <c r="M53" s="56" t="s">
        <v>67</v>
      </c>
      <c r="N53" s="57">
        <v>168</v>
      </c>
      <c r="O53" s="135">
        <v>168</v>
      </c>
      <c r="P53" s="36"/>
      <c r="Q53" s="36"/>
      <c r="R53" s="36"/>
      <c r="S53" s="193"/>
      <c r="T53" s="193"/>
      <c r="U53" s="193"/>
      <c r="V53" s="193"/>
      <c r="W53" s="193"/>
      <c r="X53" s="193"/>
      <c r="Y53" s="193"/>
      <c r="Z53" s="193"/>
    </row>
    <row r="54" spans="1:26" ht="15" customHeight="1">
      <c r="A54" s="205" t="s">
        <v>66</v>
      </c>
      <c r="B54" s="206"/>
      <c r="C54" s="206"/>
      <c r="D54" s="206"/>
      <c r="E54" s="206"/>
      <c r="F54" s="206"/>
      <c r="G54" s="206"/>
      <c r="H54" s="207"/>
      <c r="I54" s="58"/>
      <c r="J54" s="58"/>
      <c r="K54" s="59"/>
      <c r="M54" s="56" t="s">
        <v>69</v>
      </c>
      <c r="N54" s="57">
        <v>176</v>
      </c>
      <c r="O54" s="135">
        <v>184</v>
      </c>
      <c r="P54" s="114"/>
      <c r="Q54" s="36"/>
      <c r="R54" s="36"/>
      <c r="S54" s="193"/>
      <c r="T54" s="193"/>
      <c r="U54" s="193"/>
      <c r="V54" s="193"/>
      <c r="W54" s="193"/>
      <c r="X54" s="193"/>
      <c r="Y54" s="193"/>
      <c r="Z54" s="193"/>
    </row>
    <row r="55" spans="1:26" ht="15" customHeight="1">
      <c r="A55" s="205" t="s">
        <v>68</v>
      </c>
      <c r="B55" s="206"/>
      <c r="C55" s="206"/>
      <c r="D55" s="206"/>
      <c r="E55" s="206"/>
      <c r="F55" s="206"/>
      <c r="G55" s="206"/>
      <c r="H55" s="207"/>
      <c r="I55" s="58"/>
      <c r="J55" s="58"/>
      <c r="K55" s="59"/>
      <c r="M55" s="56" t="s">
        <v>71</v>
      </c>
      <c r="N55" s="57">
        <v>176</v>
      </c>
      <c r="O55" s="135">
        <v>168</v>
      </c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>
      <c r="A56" s="205" t="s">
        <v>70</v>
      </c>
      <c r="B56" s="206"/>
      <c r="C56" s="206"/>
      <c r="D56" s="206"/>
      <c r="E56" s="206"/>
      <c r="F56" s="206"/>
      <c r="G56" s="206"/>
      <c r="H56" s="207"/>
      <c r="I56" s="60"/>
      <c r="J56" s="60"/>
      <c r="K56" s="61"/>
      <c r="M56" s="56" t="s">
        <v>73</v>
      </c>
      <c r="N56" s="57">
        <v>168</v>
      </c>
      <c r="O56" s="135">
        <v>176</v>
      </c>
      <c r="P56" s="114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>
      <c r="A57" s="205" t="s">
        <v>72</v>
      </c>
      <c r="B57" s="206"/>
      <c r="C57" s="206"/>
      <c r="D57" s="206"/>
      <c r="E57" s="206"/>
      <c r="F57" s="206"/>
      <c r="G57" s="206"/>
      <c r="H57" s="206"/>
      <c r="I57" s="62"/>
      <c r="J57" s="60"/>
      <c r="K57" s="61"/>
      <c r="M57" s="56" t="s">
        <v>75</v>
      </c>
      <c r="N57" s="57">
        <v>184</v>
      </c>
      <c r="O57" s="135">
        <v>184</v>
      </c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>
      <c r="A58" s="205" t="s">
        <v>74</v>
      </c>
      <c r="B58" s="206"/>
      <c r="C58" s="206"/>
      <c r="D58" s="206"/>
      <c r="E58" s="206"/>
      <c r="F58" s="206"/>
      <c r="G58" s="206"/>
      <c r="H58" s="206"/>
      <c r="I58" s="207"/>
      <c r="J58" s="60"/>
      <c r="K58" s="61"/>
      <c r="M58" s="56" t="s">
        <v>77</v>
      </c>
      <c r="N58" s="57">
        <v>176</v>
      </c>
      <c r="O58" s="135">
        <v>160</v>
      </c>
      <c r="P58" s="138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>
      <c r="A59" s="210" t="s">
        <v>76</v>
      </c>
      <c r="B59" s="211"/>
      <c r="C59" s="211"/>
      <c r="D59" s="211"/>
      <c r="E59" s="211"/>
      <c r="F59" s="211"/>
      <c r="G59" s="211"/>
      <c r="H59" s="211"/>
      <c r="I59" s="63"/>
      <c r="J59" s="63"/>
      <c r="K59" s="64">
        <v>0</v>
      </c>
      <c r="M59" s="56" t="s">
        <v>79</v>
      </c>
      <c r="N59" s="57">
        <v>168</v>
      </c>
      <c r="O59" s="135">
        <v>184</v>
      </c>
      <c r="P59" s="115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>
      <c r="A60" s="199" t="s">
        <v>78</v>
      </c>
      <c r="B60" s="199"/>
      <c r="C60" s="199"/>
      <c r="D60" s="199"/>
      <c r="E60" s="199"/>
      <c r="F60" s="199"/>
      <c r="G60" s="199"/>
      <c r="H60" s="199"/>
      <c r="I60" s="66"/>
      <c r="J60" s="66"/>
      <c r="K60" s="67">
        <f>+IF(K53=0,0,IF((K59/(K53+K54+K56+K55+K57))&gt;0.15,(K59-0.15*(K53+K54+K55+K56+K57)),0))</f>
        <v>0</v>
      </c>
      <c r="M60" s="56" t="s">
        <v>82</v>
      </c>
      <c r="N60" s="57">
        <v>176</v>
      </c>
      <c r="O60" s="135">
        <v>176</v>
      </c>
      <c r="P60" s="115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 thickBot="1">
      <c r="A61" s="212" t="s">
        <v>80</v>
      </c>
      <c r="B61" s="212"/>
      <c r="C61" s="212"/>
      <c r="D61" s="212"/>
      <c r="E61" s="212"/>
      <c r="F61" s="213" t="s">
        <v>81</v>
      </c>
      <c r="G61" s="213"/>
      <c r="H61" s="213"/>
      <c r="I61" s="66"/>
      <c r="J61" s="66"/>
      <c r="K61" s="69">
        <v>0</v>
      </c>
      <c r="M61" s="70" t="s">
        <v>84</v>
      </c>
      <c r="N61" s="71">
        <v>176</v>
      </c>
      <c r="O61" s="136">
        <v>168</v>
      </c>
      <c r="P61" s="115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 thickBot="1">
      <c r="A62" s="212"/>
      <c r="B62" s="212"/>
      <c r="C62" s="212"/>
      <c r="D62" s="212"/>
      <c r="E62" s="212"/>
      <c r="F62" s="213" t="s">
        <v>83</v>
      </c>
      <c r="G62" s="213"/>
      <c r="H62" s="213"/>
      <c r="I62" s="66"/>
      <c r="J62" s="66"/>
      <c r="K62" s="69">
        <v>0</v>
      </c>
      <c r="M62" s="72" t="s">
        <v>86</v>
      </c>
      <c r="N62" s="73">
        <f>SUM(N50:N61)</f>
        <v>2080</v>
      </c>
      <c r="O62" s="137">
        <f>SUM(O50:O61)</f>
        <v>2088</v>
      </c>
      <c r="P62" s="36"/>
      <c r="Q62" s="36"/>
      <c r="R62" s="36"/>
      <c r="S62" s="114"/>
      <c r="T62" s="36"/>
      <c r="U62" s="36"/>
      <c r="V62" s="36"/>
      <c r="W62" s="36"/>
      <c r="X62" s="36"/>
      <c r="Y62" s="36"/>
      <c r="Z62" s="36"/>
    </row>
    <row r="63" spans="1:26" ht="14.25" customHeight="1">
      <c r="A63" s="199" t="s">
        <v>85</v>
      </c>
      <c r="B63" s="199"/>
      <c r="C63" s="199"/>
      <c r="D63" s="199"/>
      <c r="E63" s="199"/>
      <c r="F63" s="199"/>
      <c r="G63" s="199"/>
      <c r="H63" s="199"/>
      <c r="I63" s="66"/>
      <c r="J63" s="66"/>
      <c r="K63" s="69"/>
      <c r="P63" s="36"/>
      <c r="Q63" s="36"/>
      <c r="R63" s="36"/>
      <c r="S63" s="114"/>
      <c r="T63" s="36"/>
      <c r="U63" s="36"/>
      <c r="V63" s="36"/>
      <c r="W63" s="36"/>
      <c r="X63" s="36"/>
      <c r="Y63" s="36"/>
      <c r="Z63" s="36"/>
    </row>
    <row r="64" spans="1:26" ht="14.25" customHeight="1">
      <c r="A64" s="199" t="s">
        <v>87</v>
      </c>
      <c r="B64" s="199"/>
      <c r="C64" s="199"/>
      <c r="D64" s="199"/>
      <c r="E64" s="199"/>
      <c r="F64" s="199"/>
      <c r="G64" s="199"/>
      <c r="H64" s="199"/>
      <c r="I64" s="66"/>
      <c r="J64" s="66"/>
      <c r="K64" s="69"/>
      <c r="P64" s="36"/>
      <c r="Q64" s="36"/>
      <c r="R64" s="36"/>
      <c r="S64" s="114"/>
      <c r="T64" s="36"/>
      <c r="U64" s="36"/>
      <c r="V64" s="36"/>
      <c r="W64" s="36"/>
      <c r="X64" s="36"/>
      <c r="Y64" s="36"/>
      <c r="Z64" s="36"/>
    </row>
    <row r="65" spans="1:26" ht="14.25" customHeight="1">
      <c r="A65" s="199" t="s">
        <v>88</v>
      </c>
      <c r="B65" s="199"/>
      <c r="C65" s="199"/>
      <c r="D65" s="199"/>
      <c r="E65" s="199"/>
      <c r="F65" s="199"/>
      <c r="G65" s="199"/>
      <c r="H65" s="199"/>
      <c r="I65" s="66"/>
      <c r="J65" s="66"/>
      <c r="K65" s="69"/>
      <c r="P65" s="36"/>
      <c r="Q65" s="36"/>
      <c r="R65" s="36"/>
      <c r="S65" s="114"/>
      <c r="T65" s="36"/>
      <c r="U65" s="36"/>
      <c r="V65" s="36"/>
      <c r="W65" s="36"/>
      <c r="X65" s="36"/>
      <c r="Y65" s="36"/>
      <c r="Z65" s="36"/>
    </row>
    <row r="66" spans="1:26" ht="14.25">
      <c r="A66" s="199" t="s">
        <v>89</v>
      </c>
      <c r="B66" s="199"/>
      <c r="C66" s="199"/>
      <c r="D66" s="199"/>
      <c r="E66" s="199"/>
      <c r="F66" s="199"/>
      <c r="G66" s="199"/>
      <c r="H66" s="199"/>
      <c r="I66" s="66"/>
      <c r="J66" s="66"/>
      <c r="K66" s="69"/>
      <c r="P66" s="36"/>
      <c r="Q66" s="36"/>
      <c r="R66" s="36"/>
      <c r="S66" s="114"/>
      <c r="T66" s="36"/>
      <c r="U66" s="36"/>
      <c r="V66" s="36"/>
      <c r="W66" s="36"/>
      <c r="X66" s="36"/>
      <c r="Y66" s="36"/>
      <c r="Z66" s="36"/>
    </row>
    <row r="67" spans="1:26" ht="15" customHeight="1">
      <c r="A67" s="214" t="s">
        <v>90</v>
      </c>
      <c r="B67" s="199"/>
      <c r="C67" s="199"/>
      <c r="D67" s="199"/>
      <c r="E67" s="199"/>
      <c r="F67" s="199"/>
      <c r="G67" s="199"/>
      <c r="H67" s="199"/>
      <c r="I67" s="66"/>
      <c r="J67" s="66"/>
      <c r="K67" s="69"/>
      <c r="M67" s="53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3:26" ht="15" thickBot="1">
      <c r="M68" s="53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5" customHeight="1">
      <c r="A69" s="208" t="s">
        <v>91</v>
      </c>
      <c r="B69" s="209"/>
      <c r="C69" s="209"/>
      <c r="D69" s="209"/>
      <c r="E69" s="209"/>
      <c r="F69" s="209"/>
      <c r="G69" s="209"/>
      <c r="H69" s="209"/>
      <c r="I69" s="46"/>
      <c r="J69" s="46"/>
      <c r="K69" s="47">
        <f>+K70-K71</f>
        <v>0</v>
      </c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3.5" customHeight="1">
      <c r="A70" s="188" t="s">
        <v>92</v>
      </c>
      <c r="B70" s="189"/>
      <c r="C70" s="189"/>
      <c r="D70" s="189"/>
      <c r="E70" s="189"/>
      <c r="F70" s="189"/>
      <c r="G70" s="189"/>
      <c r="H70" s="190"/>
      <c r="I70" s="49"/>
      <c r="J70" s="49"/>
      <c r="K70" s="50">
        <f>SUM(K72:K75)</f>
        <v>0</v>
      </c>
      <c r="P70" s="36"/>
      <c r="Q70" s="193"/>
      <c r="R70" s="193"/>
      <c r="S70" s="193"/>
      <c r="T70" s="193"/>
      <c r="U70" s="193"/>
      <c r="V70" s="193"/>
      <c r="W70" s="193"/>
      <c r="X70" s="193"/>
      <c r="Y70" s="36"/>
      <c r="Z70" s="36"/>
    </row>
    <row r="71" spans="1:31" ht="14.25" customHeight="1" thickBot="1">
      <c r="A71" s="191" t="s">
        <v>93</v>
      </c>
      <c r="B71" s="192"/>
      <c r="C71" s="192"/>
      <c r="D71" s="192"/>
      <c r="E71" s="192"/>
      <c r="F71" s="192"/>
      <c r="G71" s="192"/>
      <c r="H71" s="192"/>
      <c r="I71" s="63"/>
      <c r="J71" s="63"/>
      <c r="K71" s="74">
        <f>SUM(K74:K75)</f>
        <v>0</v>
      </c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E71" s="176"/>
    </row>
    <row r="72" spans="1:26" ht="14.25">
      <c r="A72" s="194" t="s">
        <v>94</v>
      </c>
      <c r="B72" s="195"/>
      <c r="C72" s="195"/>
      <c r="D72" s="195"/>
      <c r="E72" s="195"/>
      <c r="F72" s="195"/>
      <c r="G72" s="195"/>
      <c r="H72" s="195"/>
      <c r="I72" s="75"/>
      <c r="J72" s="75"/>
      <c r="K72" s="7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>
      <c r="A73" s="196" t="s">
        <v>95</v>
      </c>
      <c r="B73" s="197"/>
      <c r="C73" s="197"/>
      <c r="D73" s="197"/>
      <c r="E73" s="197"/>
      <c r="F73" s="197"/>
      <c r="G73" s="197"/>
      <c r="H73" s="197"/>
      <c r="I73" s="60"/>
      <c r="J73" s="60"/>
      <c r="K73" s="77"/>
      <c r="P73" s="114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>
      <c r="A74" s="198" t="s">
        <v>96</v>
      </c>
      <c r="B74" s="199"/>
      <c r="C74" s="199"/>
      <c r="D74" s="199"/>
      <c r="E74" s="199"/>
      <c r="F74" s="199"/>
      <c r="G74" s="199"/>
      <c r="H74" s="199"/>
      <c r="I74" s="66"/>
      <c r="J74" s="66"/>
      <c r="K74" s="78">
        <v>0</v>
      </c>
      <c r="P74" s="115">
        <v>0.161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5.75" thickBot="1">
      <c r="A75" s="200" t="s">
        <v>97</v>
      </c>
      <c r="B75" s="201"/>
      <c r="C75" s="201"/>
      <c r="D75" s="201"/>
      <c r="E75" s="201"/>
      <c r="F75" s="201"/>
      <c r="G75" s="201"/>
      <c r="H75" s="201"/>
      <c r="I75" s="54"/>
      <c r="J75" s="54"/>
      <c r="K75" s="79">
        <v>0</v>
      </c>
      <c r="P75" s="115">
        <v>0.1634</v>
      </c>
      <c r="Q75" s="36"/>
      <c r="R75" s="36"/>
      <c r="S75" s="36"/>
      <c r="T75" s="119"/>
      <c r="U75" s="119"/>
      <c r="V75" s="36"/>
      <c r="W75" s="36"/>
      <c r="X75" s="36"/>
      <c r="Y75" s="36"/>
      <c r="Z75" s="36"/>
    </row>
    <row r="76" spans="1:26" ht="14.25">
      <c r="A76" s="202" t="s">
        <v>98</v>
      </c>
      <c r="B76" s="202"/>
      <c r="C76" s="202"/>
      <c r="D76" s="202"/>
      <c r="E76" s="202"/>
      <c r="F76" s="202"/>
      <c r="G76" s="202"/>
      <c r="H76" s="202"/>
      <c r="I76" s="80"/>
      <c r="J76" s="80"/>
      <c r="K76" s="81">
        <f>K77</f>
        <v>0</v>
      </c>
      <c r="P76" s="115">
        <v>0.221</v>
      </c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30" ht="14.25">
      <c r="A77" s="203" t="s">
        <v>127</v>
      </c>
      <c r="B77" s="203"/>
      <c r="C77" s="203"/>
      <c r="D77" s="203"/>
      <c r="E77" s="203"/>
      <c r="F77" s="203"/>
      <c r="G77" s="203"/>
      <c r="H77" s="141">
        <v>0.161</v>
      </c>
      <c r="I77" s="60"/>
      <c r="J77" s="60"/>
      <c r="K77" s="82">
        <f>+ROUNDDOWN(H77*K50-H78+F78,2)</f>
        <v>0</v>
      </c>
      <c r="P77" s="139"/>
      <c r="Q77" s="36"/>
      <c r="R77" s="36"/>
      <c r="S77" s="36"/>
      <c r="T77" s="36"/>
      <c r="U77" s="36"/>
      <c r="V77" s="36"/>
      <c r="W77" s="36"/>
      <c r="X77" s="36"/>
      <c r="Y77" s="36"/>
      <c r="Z77" s="36"/>
      <c r="AD77" s="175"/>
    </row>
    <row r="78" spans="1:26" ht="14.25">
      <c r="A78" s="204" t="s">
        <v>100</v>
      </c>
      <c r="B78" s="204"/>
      <c r="C78" s="204"/>
      <c r="D78" s="204"/>
      <c r="E78" s="143" t="s">
        <v>101</v>
      </c>
      <c r="F78" s="369"/>
      <c r="G78" s="144" t="str">
        <f>"-"</f>
        <v>-</v>
      </c>
      <c r="H78" s="86"/>
      <c r="I78" s="60"/>
      <c r="J78" s="60"/>
      <c r="K78" s="82"/>
      <c r="L78" s="53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30" ht="14.25">
      <c r="A79" s="187" t="s">
        <v>102</v>
      </c>
      <c r="B79" s="187"/>
      <c r="C79" s="187"/>
      <c r="D79" s="187"/>
      <c r="E79" s="187"/>
      <c r="F79" s="187"/>
      <c r="G79" s="187"/>
      <c r="H79" s="187"/>
      <c r="I79" s="60"/>
      <c r="J79" s="60"/>
      <c r="K79" s="87">
        <f>+K50+K69+K76</f>
        <v>0</v>
      </c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D79" s="53"/>
    </row>
    <row r="80" spans="1:26" ht="14.25">
      <c r="A80" s="187" t="s">
        <v>103</v>
      </c>
      <c r="B80" s="187"/>
      <c r="C80" s="187"/>
      <c r="D80" s="187"/>
      <c r="E80" s="187"/>
      <c r="F80" s="187"/>
      <c r="G80" s="187"/>
      <c r="H80" s="187"/>
      <c r="I80" s="49"/>
      <c r="J80" s="49"/>
      <c r="K80" s="87">
        <f>+IF(SUM(K50+K69+K76)&gt;3000,3000,SUM(K50+K69+K76))</f>
        <v>0</v>
      </c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30" ht="14.25">
      <c r="A81" s="88"/>
      <c r="B81" s="88"/>
      <c r="C81" s="88"/>
      <c r="D81" s="88"/>
      <c r="E81" s="88"/>
      <c r="F81" s="88"/>
      <c r="K81" s="89" t="s">
        <v>131</v>
      </c>
      <c r="P81" s="114"/>
      <c r="Q81" s="36"/>
      <c r="R81" s="36"/>
      <c r="S81" s="36"/>
      <c r="T81" s="36"/>
      <c r="U81" s="36"/>
      <c r="V81" s="36"/>
      <c r="W81" s="36"/>
      <c r="X81" s="36"/>
      <c r="Y81" s="36"/>
      <c r="Z81" s="36"/>
      <c r="AD81" s="53"/>
    </row>
    <row r="82" spans="1:26" ht="16.5" customHeight="1">
      <c r="A82" s="35" t="s">
        <v>104</v>
      </c>
      <c r="B82" s="88"/>
      <c r="C82" s="88"/>
      <c r="D82" s="88"/>
      <c r="E82" s="88"/>
      <c r="F82" s="88"/>
      <c r="K82" s="90"/>
      <c r="L82" s="9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33" customHeight="1">
      <c r="A83" s="22" t="s">
        <v>105</v>
      </c>
      <c r="B83" s="22" t="s">
        <v>106</v>
      </c>
      <c r="C83" s="185" t="s">
        <v>107</v>
      </c>
      <c r="D83" s="185"/>
      <c r="E83" s="185" t="s">
        <v>136</v>
      </c>
      <c r="F83" s="185"/>
      <c r="G83" s="185" t="s">
        <v>108</v>
      </c>
      <c r="H83" s="185"/>
      <c r="I83" s="91"/>
      <c r="J83" s="91"/>
      <c r="K83" s="22" t="s">
        <v>109</v>
      </c>
      <c r="L83" s="97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44.25" customHeight="1">
      <c r="A84" s="93" t="str">
        <f>+IF(G1=0,"vnesi v polje G1",G1)</f>
        <v>vnesi v polje G1</v>
      </c>
      <c r="B84" s="94" t="str">
        <f>+IF(D4=0,"vnesi v polje D4",D4)</f>
        <v>vnesi v polje D4</v>
      </c>
      <c r="C84" s="186">
        <f>+ROUND(K70+K51+K76+H77*K52,2)-K66+K67</f>
        <v>0</v>
      </c>
      <c r="D84" s="186"/>
      <c r="E84" s="186">
        <f>+ROUND(K79/2,2)</f>
        <v>0</v>
      </c>
      <c r="F84" s="186"/>
      <c r="G84" s="186">
        <f>+ROUNDDOWN(IF(K80*K9/H9&gt;1500,1500,K80*K9/H9),2)</f>
        <v>0</v>
      </c>
      <c r="H84" s="186"/>
      <c r="I84" s="96"/>
      <c r="J84" s="96"/>
      <c r="K84" s="96">
        <f>+E84-G84</f>
        <v>0</v>
      </c>
      <c r="L84" s="99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16" ht="27.75" customHeight="1">
      <c r="A85" s="98" t="s">
        <v>110</v>
      </c>
      <c r="B85" s="98" t="s">
        <v>111</v>
      </c>
      <c r="C85" s="183" t="s">
        <v>137</v>
      </c>
      <c r="D85" s="184"/>
      <c r="E85" s="180" t="str">
        <f>"- Prijavljen Znesek plačane listine"</f>
        <v>- Prijavljen Znesek plačane listine</v>
      </c>
      <c r="F85" s="180"/>
      <c r="G85" s="180" t="s">
        <v>124</v>
      </c>
      <c r="H85" s="180"/>
      <c r="I85" s="100"/>
      <c r="J85" s="100"/>
      <c r="K85" s="99" t="str">
        <f>"- Neupravičena višina stroškov*"</f>
        <v>- Neupravičena višina stroškov*</v>
      </c>
      <c r="L85" s="101"/>
      <c r="P85" s="53"/>
    </row>
    <row r="86" spans="1:12" ht="12" customHeight="1">
      <c r="A86" s="181" t="s">
        <v>112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01"/>
    </row>
    <row r="87" spans="1:12" ht="30.75" customHeight="1">
      <c r="A87" s="182" t="s">
        <v>113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01"/>
    </row>
    <row r="88" spans="1:11" ht="15" customHeight="1">
      <c r="A88" s="102" t="s">
        <v>114</v>
      </c>
      <c r="B88" s="103"/>
      <c r="C88" s="104"/>
      <c r="D88" s="103"/>
      <c r="E88" s="103"/>
      <c r="F88" s="104" t="s">
        <v>115</v>
      </c>
      <c r="G88" s="178"/>
      <c r="H88" s="178"/>
      <c r="I88" s="178"/>
      <c r="J88" s="178"/>
      <c r="K88" s="178"/>
    </row>
    <row r="89" spans="1:11" ht="35.25" customHeight="1">
      <c r="A89" s="178"/>
      <c r="B89" s="178"/>
      <c r="C89" s="103"/>
      <c r="D89" s="103"/>
      <c r="E89" s="103"/>
      <c r="F89" s="104" t="s">
        <v>116</v>
      </c>
      <c r="G89" s="179"/>
      <c r="H89" s="179"/>
      <c r="I89" s="179"/>
      <c r="J89" s="179"/>
      <c r="K89" s="179"/>
    </row>
    <row r="90" ht="30.75" customHeight="1"/>
    <row r="91" ht="18" customHeight="1"/>
    <row r="92" ht="33" customHeight="1"/>
    <row r="93" ht="15.75" customHeight="1"/>
    <row r="94" ht="14.25" customHeight="1"/>
  </sheetData>
  <sheetProtection password="C95C" sheet="1" objects="1" scenarios="1" formatCells="0" formatColumns="0"/>
  <mergeCells count="99">
    <mergeCell ref="B13:F13"/>
    <mergeCell ref="B14:F14"/>
    <mergeCell ref="A1:F1"/>
    <mergeCell ref="A3:C3"/>
    <mergeCell ref="D3:H3"/>
    <mergeCell ref="G1:K1"/>
    <mergeCell ref="G2:K2"/>
    <mergeCell ref="A7:K7"/>
    <mergeCell ref="D5:F5"/>
    <mergeCell ref="H5:K5"/>
    <mergeCell ref="A8:K8"/>
    <mergeCell ref="B11:F11"/>
    <mergeCell ref="B12:F12"/>
    <mergeCell ref="B23:F23"/>
    <mergeCell ref="B24:F24"/>
    <mergeCell ref="B25:F25"/>
    <mergeCell ref="B26:F26"/>
    <mergeCell ref="B15:F15"/>
    <mergeCell ref="A4:C4"/>
    <mergeCell ref="D4:K4"/>
    <mergeCell ref="A5:C5"/>
    <mergeCell ref="A6:C6"/>
    <mergeCell ref="D6:G6"/>
    <mergeCell ref="B37:F37"/>
    <mergeCell ref="B38:F38"/>
    <mergeCell ref="B27:F27"/>
    <mergeCell ref="B16:F16"/>
    <mergeCell ref="B17:F17"/>
    <mergeCell ref="B18:F18"/>
    <mergeCell ref="B19:F19"/>
    <mergeCell ref="B20:F20"/>
    <mergeCell ref="B21:F21"/>
    <mergeCell ref="B22:F22"/>
    <mergeCell ref="B39:F39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40:F40"/>
    <mergeCell ref="B41:F41"/>
    <mergeCell ref="B42:F42"/>
    <mergeCell ref="A43:F43"/>
    <mergeCell ref="C45:E45"/>
    <mergeCell ref="F45:K45"/>
    <mergeCell ref="A66:H66"/>
    <mergeCell ref="A67:H67"/>
    <mergeCell ref="A57:H57"/>
    <mergeCell ref="E47:F47"/>
    <mergeCell ref="A49:K49"/>
    <mergeCell ref="A50:H50"/>
    <mergeCell ref="A51:H51"/>
    <mergeCell ref="A52:H52"/>
    <mergeCell ref="A53:H53"/>
    <mergeCell ref="A54:H54"/>
    <mergeCell ref="A61:E62"/>
    <mergeCell ref="F61:H61"/>
    <mergeCell ref="F62:H62"/>
    <mergeCell ref="A63:H63"/>
    <mergeCell ref="A64:H64"/>
    <mergeCell ref="A65:H65"/>
    <mergeCell ref="A78:D78"/>
    <mergeCell ref="A79:H79"/>
    <mergeCell ref="S53:Z53"/>
    <mergeCell ref="A55:H55"/>
    <mergeCell ref="S54:Z54"/>
    <mergeCell ref="A56:H56"/>
    <mergeCell ref="A69:H69"/>
    <mergeCell ref="A58:I58"/>
    <mergeCell ref="A59:H59"/>
    <mergeCell ref="A60:H60"/>
    <mergeCell ref="A80:H80"/>
    <mergeCell ref="A70:H70"/>
    <mergeCell ref="A71:H71"/>
    <mergeCell ref="Q70:X70"/>
    <mergeCell ref="A72:H72"/>
    <mergeCell ref="A73:H73"/>
    <mergeCell ref="A74:H74"/>
    <mergeCell ref="A75:H75"/>
    <mergeCell ref="A76:H76"/>
    <mergeCell ref="A77:G77"/>
    <mergeCell ref="G83:H83"/>
    <mergeCell ref="G84:H84"/>
    <mergeCell ref="G88:K88"/>
    <mergeCell ref="C83:D83"/>
    <mergeCell ref="E83:F83"/>
    <mergeCell ref="C84:D84"/>
    <mergeCell ref="E84:F84"/>
    <mergeCell ref="A89:B89"/>
    <mergeCell ref="G89:K89"/>
    <mergeCell ref="G85:H85"/>
    <mergeCell ref="A86:K86"/>
    <mergeCell ref="A87:K87"/>
    <mergeCell ref="C85:D85"/>
    <mergeCell ref="E85:F85"/>
  </mergeCells>
  <conditionalFormatting sqref="B12:H42">
    <cfRule type="containsText" priority="4" dxfId="7" operator="containsText" stopIfTrue="1" text="vstavite">
      <formula>NOT(ISERROR(SEARCH("vstavite",B12)))</formula>
    </cfRule>
    <cfRule type="containsText" priority="5" dxfId="8" operator="containsText" stopIfTrue="1" text="vstavite opis">
      <formula>NOT(ISERROR(SEARCH("vstavite opis",B12)))</formula>
    </cfRule>
  </conditionalFormatting>
  <conditionalFormatting sqref="K72:K75 F78 H78 K53:K59 D47 K61:K67">
    <cfRule type="cellIs" priority="3" dxfId="7" operator="equal" stopIfTrue="1">
      <formula>0</formula>
    </cfRule>
  </conditionalFormatting>
  <conditionalFormatting sqref="A8">
    <cfRule type="containsText" priority="2" dxfId="7" operator="containsText" stopIfTrue="1" text="opišite">
      <formula>NOT(ISERROR(SEARCH("opišite",A8)))</formula>
    </cfRule>
  </conditionalFormatting>
  <conditionalFormatting sqref="B47">
    <cfRule type="cellIs" priority="1" dxfId="8" operator="equal" stopIfTrue="1">
      <formula>0</formula>
    </cfRule>
  </conditionalFormatting>
  <dataValidations count="9">
    <dataValidation type="list" allowBlank="1" showInputMessage="1" showErrorMessage="1" sqref="H5">
      <formula1>$M$14:$M$15</formula1>
    </dataValidation>
    <dataValidation type="list" allowBlank="1" showInputMessage="1" showErrorMessage="1" sqref="H77">
      <formula1>$P$74:$P$76</formula1>
    </dataValidation>
    <dataValidation type="whole" allowBlank="1" showInputMessage="1" showErrorMessage="1" sqref="H9">
      <formula1>8</formula1>
      <formula2>192</formula2>
    </dataValidation>
    <dataValidation type="list" allowBlank="1" showInputMessage="1" showErrorMessage="1" sqref="D3:H3">
      <formula1>$M$1:$M$12</formula1>
    </dataValidation>
    <dataValidation type="list" allowBlank="1" showInputMessage="1" showErrorMessage="1" sqref="I3:J3">
      <formula1>$M$1:$M$8</formula1>
    </dataValidation>
    <dataValidation type="whole" allowBlank="1" showInputMessage="1" showErrorMessage="1" sqref="B9">
      <formula1>2013</formula1>
      <formula2>2015</formula2>
    </dataValidation>
    <dataValidation type="whole" allowBlank="1" showInputMessage="1" showErrorMessage="1" sqref="D9">
      <formula1>1</formula1>
      <formula2>12</formula2>
    </dataValidation>
    <dataValidation type="list" allowBlank="1" showInputMessage="1" showErrorMessage="1" sqref="F9">
      <formula1>$M$16:$M$16</formula1>
    </dataValidation>
    <dataValidation type="decimal" allowBlank="1" showInputMessage="1" showErrorMessage="1" sqref="L83:L87">
      <formula1>-0.01</formula1>
      <formula2>0.01</formula2>
    </dataValidation>
  </dataValidations>
  <printOptions/>
  <pageMargins left="0.5100574712643678" right="0.36764705882352944" top="0.75" bottom="0.75" header="0.3" footer="0.3"/>
  <pageSetup horizontalDpi="600" verticalDpi="600" orientation="portrait" paperSize="9" r:id="rId4"/>
  <headerFooter>
    <oddHeader>&amp;L&amp;G&amp;C&amp;"Arial,Navadno"&amp;7&amp;K000000 Instrument: "JR za sofinanciranje vzpostavitve
 in delovanja kompetenčnih centrov za 
razvoj kadrov za obdobje 2012 do 2015”&amp;R&amp;G</oddHeader>
    <oddFooter>&amp;L&amp;G&amp;C
&amp;R&amp;"Arial,Krepko"&amp;8ver 1.3&amp;"Arial,Navadno"      19. 9. 2013</oddFooter>
  </headerFooter>
  <rowBreaks count="1" manualBreakCount="1">
    <brk id="44" max="10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87"/>
  <sheetViews>
    <sheetView showGridLines="0" zoomScale="175" zoomScaleNormal="175" zoomScalePageLayoutView="0" workbookViewId="0" topLeftCell="A1">
      <selection activeCell="D10" sqref="D10"/>
    </sheetView>
  </sheetViews>
  <sheetFormatPr defaultColWidth="9.140625" defaultRowHeight="15"/>
  <cols>
    <col min="1" max="1" width="14.7109375" style="1" customWidth="1"/>
    <col min="2" max="2" width="14.8515625" style="1" customWidth="1"/>
    <col min="3" max="3" width="8.00390625" style="1" customWidth="1"/>
    <col min="4" max="4" width="11.7109375" style="1" customWidth="1"/>
    <col min="5" max="5" width="10.57421875" style="1" customWidth="1"/>
    <col min="6" max="6" width="9.8515625" style="1" customWidth="1"/>
    <col min="7" max="7" width="7.57421875" style="1" customWidth="1"/>
    <col min="8" max="8" width="7.140625" style="1" customWidth="1"/>
    <col min="9" max="10" width="9.57421875" style="1" hidden="1" customWidth="1"/>
    <col min="11" max="11" width="12.00390625" style="1" customWidth="1"/>
    <col min="12" max="12" width="8.00390625" style="1" customWidth="1"/>
    <col min="13" max="13" width="46.7109375" style="1" hidden="1" customWidth="1"/>
    <col min="14" max="14" width="18.140625" style="1" hidden="1" customWidth="1"/>
    <col min="15" max="15" width="16.8515625" style="1" hidden="1" customWidth="1"/>
    <col min="16" max="16" width="16.57421875" style="1" customWidth="1"/>
    <col min="17" max="17" width="9.140625" style="1" customWidth="1"/>
    <col min="18" max="18" width="0.9921875" style="1" customWidth="1"/>
    <col min="19" max="19" width="12.8515625" style="1" customWidth="1"/>
    <col min="20" max="50" width="9.140625" style="1" customWidth="1"/>
    <col min="51" max="16384" width="9.140625" style="1" customWidth="1"/>
  </cols>
  <sheetData>
    <row r="1" spans="1:15" ht="20.25" customHeight="1">
      <c r="A1" s="253" t="s">
        <v>118</v>
      </c>
      <c r="B1" s="253"/>
      <c r="C1" s="253"/>
      <c r="D1" s="253"/>
      <c r="E1" s="253"/>
      <c r="F1" s="253"/>
      <c r="G1" s="261"/>
      <c r="H1" s="261"/>
      <c r="I1" s="261"/>
      <c r="J1" s="261"/>
      <c r="K1" s="261"/>
      <c r="M1" s="2" t="s">
        <v>0</v>
      </c>
      <c r="N1" s="3" t="s">
        <v>1</v>
      </c>
      <c r="O1" s="3" t="s">
        <v>2</v>
      </c>
    </row>
    <row r="2" spans="2:15" ht="9" customHeight="1">
      <c r="B2" s="4"/>
      <c r="C2" s="262"/>
      <c r="D2" s="263"/>
      <c r="E2" s="263"/>
      <c r="F2" s="263"/>
      <c r="G2" s="263"/>
      <c r="H2" s="264" t="s">
        <v>3</v>
      </c>
      <c r="I2" s="264"/>
      <c r="J2" s="264"/>
      <c r="K2" s="264"/>
      <c r="M2" s="2" t="s">
        <v>4</v>
      </c>
      <c r="N2" s="3" t="s">
        <v>5</v>
      </c>
      <c r="O2" s="3" t="s">
        <v>6</v>
      </c>
    </row>
    <row r="3" spans="1:15" ht="21.75" customHeight="1">
      <c r="A3" s="240" t="s">
        <v>7</v>
      </c>
      <c r="B3" s="241"/>
      <c r="C3" s="242"/>
      <c r="D3" s="254" t="s">
        <v>15</v>
      </c>
      <c r="E3" s="255"/>
      <c r="F3" s="255"/>
      <c r="G3" s="255"/>
      <c r="H3" s="256"/>
      <c r="I3" s="5"/>
      <c r="J3" s="5"/>
      <c r="K3" s="107"/>
      <c r="M3" s="6" t="s">
        <v>8</v>
      </c>
      <c r="N3" s="3" t="s">
        <v>9</v>
      </c>
      <c r="O3" s="3" t="s">
        <v>10</v>
      </c>
    </row>
    <row r="4" spans="1:15" ht="15" customHeight="1">
      <c r="A4" s="240" t="s">
        <v>122</v>
      </c>
      <c r="B4" s="241"/>
      <c r="C4" s="242"/>
      <c r="D4" s="243"/>
      <c r="E4" s="244"/>
      <c r="F4" s="244"/>
      <c r="G4" s="244"/>
      <c r="H4" s="244"/>
      <c r="I4" s="244"/>
      <c r="J4" s="244"/>
      <c r="K4" s="245"/>
      <c r="M4" s="6" t="s">
        <v>11</v>
      </c>
      <c r="N4" s="3" t="s">
        <v>12</v>
      </c>
      <c r="O4" s="3" t="s">
        <v>13</v>
      </c>
    </row>
    <row r="5" spans="1:15" ht="13.5" customHeight="1">
      <c r="A5" s="240" t="s">
        <v>14</v>
      </c>
      <c r="B5" s="241"/>
      <c r="C5" s="242"/>
      <c r="D5" s="270"/>
      <c r="E5" s="271"/>
      <c r="F5" s="271"/>
      <c r="G5" s="271"/>
      <c r="H5" s="271"/>
      <c r="I5" s="271"/>
      <c r="J5" s="271"/>
      <c r="K5" s="272"/>
      <c r="M5" s="2" t="s">
        <v>15</v>
      </c>
      <c r="N5" s="3" t="s">
        <v>16</v>
      </c>
      <c r="O5" s="3" t="s">
        <v>17</v>
      </c>
    </row>
    <row r="6" spans="1:15" s="10" customFormat="1" ht="14.25">
      <c r="A6" s="240" t="s">
        <v>18</v>
      </c>
      <c r="B6" s="241"/>
      <c r="C6" s="242"/>
      <c r="D6" s="246"/>
      <c r="E6" s="247"/>
      <c r="F6" s="247"/>
      <c r="G6" s="248"/>
      <c r="H6" s="7" t="s">
        <v>19</v>
      </c>
      <c r="I6" s="8"/>
      <c r="J6" s="8"/>
      <c r="K6" s="9">
        <v>1</v>
      </c>
      <c r="M6" s="2" t="s">
        <v>20</v>
      </c>
      <c r="N6" s="3" t="s">
        <v>21</v>
      </c>
      <c r="O6" s="3" t="s">
        <v>22</v>
      </c>
    </row>
    <row r="7" spans="1:15" ht="15.75" customHeight="1">
      <c r="A7" s="265" t="s">
        <v>119</v>
      </c>
      <c r="B7" s="249"/>
      <c r="C7" s="249"/>
      <c r="D7" s="249"/>
      <c r="E7" s="249"/>
      <c r="F7" s="249"/>
      <c r="G7" s="249"/>
      <c r="H7" s="249"/>
      <c r="I7" s="249"/>
      <c r="J7" s="249"/>
      <c r="K7" s="266"/>
      <c r="M7" s="6" t="s">
        <v>23</v>
      </c>
      <c r="N7" s="3" t="s">
        <v>24</v>
      </c>
      <c r="O7" s="3" t="s">
        <v>25</v>
      </c>
    </row>
    <row r="8" spans="1:15" s="18" customFormat="1" ht="58.5" customHeight="1">
      <c r="A8" s="267"/>
      <c r="B8" s="268"/>
      <c r="C8" s="268"/>
      <c r="D8" s="268"/>
      <c r="E8" s="268"/>
      <c r="F8" s="268"/>
      <c r="G8" s="268"/>
      <c r="H8" s="268"/>
      <c r="I8" s="268"/>
      <c r="J8" s="268"/>
      <c r="K8" s="269"/>
      <c r="M8" s="2" t="s">
        <v>29</v>
      </c>
      <c r="N8" s="19" t="s">
        <v>30</v>
      </c>
      <c r="O8" s="19" t="s">
        <v>31</v>
      </c>
    </row>
    <row r="9" spans="1:15" ht="17.25" thickBot="1">
      <c r="A9" s="123" t="s">
        <v>26</v>
      </c>
      <c r="B9" s="124">
        <v>2013</v>
      </c>
      <c r="C9" s="125" t="s">
        <v>27</v>
      </c>
      <c r="D9" s="126">
        <v>9</v>
      </c>
      <c r="E9" s="125" t="s">
        <v>120</v>
      </c>
      <c r="F9" s="127">
        <v>1</v>
      </c>
      <c r="G9" s="125" t="s">
        <v>28</v>
      </c>
      <c r="H9" s="177"/>
      <c r="I9" s="126"/>
      <c r="J9" s="128"/>
      <c r="K9" s="129">
        <f>+H9</f>
        <v>0</v>
      </c>
      <c r="M9" s="2" t="s">
        <v>33</v>
      </c>
      <c r="N9" s="3" t="s">
        <v>34</v>
      </c>
      <c r="O9" s="3" t="s">
        <v>35</v>
      </c>
    </row>
    <row r="10" spans="1:15" ht="12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 t="s">
        <v>32</v>
      </c>
      <c r="M10" s="2" t="s">
        <v>40</v>
      </c>
      <c r="N10" s="3" t="s">
        <v>41</v>
      </c>
      <c r="O10" s="3" t="s">
        <v>42</v>
      </c>
    </row>
    <row r="11" spans="1:15" ht="11.25" customHeight="1" thickBot="1">
      <c r="A11" s="273" t="s">
        <v>126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M11" s="2" t="s">
        <v>43</v>
      </c>
      <c r="N11" s="3" t="s">
        <v>44</v>
      </c>
      <c r="O11" s="3" t="s">
        <v>45</v>
      </c>
    </row>
    <row r="12" spans="1:15" s="10" customFormat="1" ht="14.25">
      <c r="A12" s="218" t="s">
        <v>58</v>
      </c>
      <c r="B12" s="219"/>
      <c r="C12" s="219"/>
      <c r="D12" s="219"/>
      <c r="E12" s="219"/>
      <c r="F12" s="219"/>
      <c r="G12" s="219"/>
      <c r="H12" s="219"/>
      <c r="I12" s="46"/>
      <c r="J12" s="46"/>
      <c r="K12" s="47">
        <f>+K13-K14</f>
        <v>0</v>
      </c>
      <c r="M12" s="2" t="s">
        <v>46</v>
      </c>
      <c r="N12" s="3" t="s">
        <v>47</v>
      </c>
      <c r="O12" s="3" t="s">
        <v>48</v>
      </c>
    </row>
    <row r="13" spans="1:13" s="10" customFormat="1" ht="14.25">
      <c r="A13" s="220" t="s">
        <v>60</v>
      </c>
      <c r="B13" s="221"/>
      <c r="C13" s="221"/>
      <c r="D13" s="221"/>
      <c r="E13" s="221"/>
      <c r="F13" s="221"/>
      <c r="G13" s="221"/>
      <c r="H13" s="222"/>
      <c r="I13" s="49"/>
      <c r="J13" s="49"/>
      <c r="K13" s="50">
        <f>SUM(K15:K27)-K22+K28</f>
        <v>0</v>
      </c>
      <c r="M13" s="1"/>
    </row>
    <row r="14" spans="1:11" ht="15" thickBot="1">
      <c r="A14" s="223" t="s">
        <v>62</v>
      </c>
      <c r="B14" s="224"/>
      <c r="C14" s="224"/>
      <c r="D14" s="224"/>
      <c r="E14" s="224"/>
      <c r="F14" s="224"/>
      <c r="G14" s="224"/>
      <c r="H14" s="224"/>
      <c r="I14" s="54"/>
      <c r="J14" s="54"/>
      <c r="K14" s="55">
        <f>SUM(K22:K28)</f>
        <v>0</v>
      </c>
    </row>
    <row r="15" spans="1:11" ht="14.25">
      <c r="A15" s="194" t="s">
        <v>64</v>
      </c>
      <c r="B15" s="195"/>
      <c r="C15" s="195"/>
      <c r="D15" s="195"/>
      <c r="E15" s="195"/>
      <c r="F15" s="195"/>
      <c r="G15" s="195"/>
      <c r="H15" s="195"/>
      <c r="I15" s="75"/>
      <c r="J15" s="75"/>
      <c r="K15" s="120"/>
    </row>
    <row r="16" spans="1:13" ht="14.25">
      <c r="A16" s="205" t="s">
        <v>66</v>
      </c>
      <c r="B16" s="206"/>
      <c r="C16" s="206"/>
      <c r="D16" s="206"/>
      <c r="E16" s="206"/>
      <c r="F16" s="206"/>
      <c r="G16" s="206"/>
      <c r="H16" s="207"/>
      <c r="I16" s="58"/>
      <c r="J16" s="58"/>
      <c r="K16" s="59"/>
      <c r="M16" s="110">
        <v>0.5</v>
      </c>
    </row>
    <row r="17" spans="1:13" ht="14.25">
      <c r="A17" s="205" t="s">
        <v>68</v>
      </c>
      <c r="B17" s="206"/>
      <c r="C17" s="206"/>
      <c r="D17" s="206"/>
      <c r="E17" s="206"/>
      <c r="F17" s="206"/>
      <c r="G17" s="206"/>
      <c r="H17" s="207"/>
      <c r="I17" s="58"/>
      <c r="J17" s="58"/>
      <c r="K17" s="59"/>
      <c r="M17" s="110">
        <v>1</v>
      </c>
    </row>
    <row r="18" spans="1:13" ht="14.25">
      <c r="A18" s="205" t="s">
        <v>70</v>
      </c>
      <c r="B18" s="206"/>
      <c r="C18" s="206"/>
      <c r="D18" s="206"/>
      <c r="E18" s="206"/>
      <c r="F18" s="206"/>
      <c r="G18" s="206"/>
      <c r="H18" s="207"/>
      <c r="I18" s="60"/>
      <c r="J18" s="60"/>
      <c r="K18" s="61"/>
      <c r="M18" s="26"/>
    </row>
    <row r="19" spans="1:11" ht="14.25">
      <c r="A19" s="205" t="s">
        <v>72</v>
      </c>
      <c r="B19" s="206"/>
      <c r="C19" s="206"/>
      <c r="D19" s="206"/>
      <c r="E19" s="206"/>
      <c r="F19" s="206"/>
      <c r="G19" s="206"/>
      <c r="H19" s="206"/>
      <c r="I19" s="62"/>
      <c r="J19" s="60"/>
      <c r="K19" s="61"/>
    </row>
    <row r="20" spans="1:11" ht="14.25">
      <c r="A20" s="205" t="s">
        <v>74</v>
      </c>
      <c r="B20" s="206"/>
      <c r="C20" s="206"/>
      <c r="D20" s="206"/>
      <c r="E20" s="206"/>
      <c r="F20" s="206"/>
      <c r="G20" s="206"/>
      <c r="H20" s="206"/>
      <c r="I20" s="207"/>
      <c r="J20" s="60"/>
      <c r="K20" s="61"/>
    </row>
    <row r="21" spans="1:11" ht="15" thickBot="1">
      <c r="A21" s="210" t="s">
        <v>76</v>
      </c>
      <c r="B21" s="211"/>
      <c r="C21" s="211"/>
      <c r="D21" s="211"/>
      <c r="E21" s="211"/>
      <c r="F21" s="211"/>
      <c r="G21" s="211"/>
      <c r="H21" s="211"/>
      <c r="I21" s="63"/>
      <c r="J21" s="63"/>
      <c r="K21" s="64">
        <v>0</v>
      </c>
    </row>
    <row r="22" spans="1:11" ht="14.25">
      <c r="A22" s="275" t="s">
        <v>78</v>
      </c>
      <c r="B22" s="276"/>
      <c r="C22" s="276"/>
      <c r="D22" s="276"/>
      <c r="E22" s="276"/>
      <c r="F22" s="276"/>
      <c r="G22" s="276"/>
      <c r="H22" s="276"/>
      <c r="I22" s="121"/>
      <c r="J22" s="121"/>
      <c r="K22" s="122">
        <f>+IF(K15=0,0,IF((K21/(K15+K16+K18+K17+K19))&gt;0.15,(K21-0.15*(K15+K16+K17+K18+K19)),0))</f>
        <v>0</v>
      </c>
    </row>
    <row r="23" spans="1:11" ht="14.25">
      <c r="A23" s="277" t="s">
        <v>80</v>
      </c>
      <c r="B23" s="212"/>
      <c r="C23" s="212"/>
      <c r="D23" s="212"/>
      <c r="E23" s="212"/>
      <c r="F23" s="213" t="s">
        <v>81</v>
      </c>
      <c r="G23" s="213"/>
      <c r="H23" s="213"/>
      <c r="I23" s="66"/>
      <c r="J23" s="66"/>
      <c r="K23" s="78">
        <v>0</v>
      </c>
    </row>
    <row r="24" spans="1:11" ht="14.25">
      <c r="A24" s="277"/>
      <c r="B24" s="212"/>
      <c r="C24" s="212"/>
      <c r="D24" s="212"/>
      <c r="E24" s="212"/>
      <c r="F24" s="213" t="s">
        <v>83</v>
      </c>
      <c r="G24" s="213"/>
      <c r="H24" s="213"/>
      <c r="I24" s="66"/>
      <c r="J24" s="66"/>
      <c r="K24" s="78">
        <v>0</v>
      </c>
    </row>
    <row r="25" spans="1:11" ht="14.25">
      <c r="A25" s="198" t="s">
        <v>85</v>
      </c>
      <c r="B25" s="199"/>
      <c r="C25" s="199"/>
      <c r="D25" s="199"/>
      <c r="E25" s="199"/>
      <c r="F25" s="199"/>
      <c r="G25" s="199"/>
      <c r="H25" s="199"/>
      <c r="I25" s="66"/>
      <c r="J25" s="66"/>
      <c r="K25" s="78">
        <v>0</v>
      </c>
    </row>
    <row r="26" spans="1:11" ht="14.25">
      <c r="A26" s="198" t="s">
        <v>87</v>
      </c>
      <c r="B26" s="199"/>
      <c r="C26" s="199"/>
      <c r="D26" s="199"/>
      <c r="E26" s="199"/>
      <c r="F26" s="199"/>
      <c r="G26" s="199"/>
      <c r="H26" s="199"/>
      <c r="I26" s="66"/>
      <c r="J26" s="66"/>
      <c r="K26" s="78">
        <v>0</v>
      </c>
    </row>
    <row r="27" spans="1:11" ht="14.25">
      <c r="A27" s="198" t="s">
        <v>88</v>
      </c>
      <c r="B27" s="199"/>
      <c r="C27" s="199"/>
      <c r="D27" s="199"/>
      <c r="E27" s="199"/>
      <c r="F27" s="199"/>
      <c r="G27" s="199"/>
      <c r="H27" s="199"/>
      <c r="I27" s="66"/>
      <c r="J27" s="66"/>
      <c r="K27" s="78">
        <v>0</v>
      </c>
    </row>
    <row r="28" spans="1:11" ht="14.25">
      <c r="A28" s="198" t="s">
        <v>89</v>
      </c>
      <c r="B28" s="199"/>
      <c r="C28" s="199"/>
      <c r="D28" s="199"/>
      <c r="E28" s="199"/>
      <c r="F28" s="199"/>
      <c r="G28" s="199"/>
      <c r="H28" s="199"/>
      <c r="I28" s="66"/>
      <c r="J28" s="66"/>
      <c r="K28" s="78"/>
    </row>
    <row r="29" spans="1:11" ht="15" thickBot="1">
      <c r="A29" s="278" t="s">
        <v>123</v>
      </c>
      <c r="B29" s="201"/>
      <c r="C29" s="201"/>
      <c r="D29" s="201"/>
      <c r="E29" s="201"/>
      <c r="F29" s="201"/>
      <c r="G29" s="201"/>
      <c r="H29" s="201"/>
      <c r="I29" s="54"/>
      <c r="J29" s="54"/>
      <c r="K29" s="79"/>
    </row>
    <row r="30" ht="4.5" customHeight="1" thickBot="1"/>
    <row r="31" spans="1:11" ht="14.25">
      <c r="A31" s="208" t="s">
        <v>91</v>
      </c>
      <c r="B31" s="209"/>
      <c r="C31" s="209"/>
      <c r="D31" s="209"/>
      <c r="E31" s="209"/>
      <c r="F31" s="209"/>
      <c r="G31" s="209"/>
      <c r="H31" s="209"/>
      <c r="I31" s="46"/>
      <c r="J31" s="46"/>
      <c r="K31" s="47">
        <f>+K32-K33</f>
        <v>0</v>
      </c>
    </row>
    <row r="32" spans="1:11" ht="14.25">
      <c r="A32" s="188" t="s">
        <v>92</v>
      </c>
      <c r="B32" s="189"/>
      <c r="C32" s="189"/>
      <c r="D32" s="189"/>
      <c r="E32" s="189"/>
      <c r="F32" s="189"/>
      <c r="G32" s="189"/>
      <c r="H32" s="190"/>
      <c r="I32" s="49"/>
      <c r="J32" s="49"/>
      <c r="K32" s="50">
        <f>SUM(K34:K37)</f>
        <v>0</v>
      </c>
    </row>
    <row r="33" spans="1:11" ht="15" thickBot="1">
      <c r="A33" s="191" t="s">
        <v>93</v>
      </c>
      <c r="B33" s="192"/>
      <c r="C33" s="192"/>
      <c r="D33" s="192"/>
      <c r="E33" s="192"/>
      <c r="F33" s="192"/>
      <c r="G33" s="192"/>
      <c r="H33" s="192"/>
      <c r="I33" s="63"/>
      <c r="J33" s="63"/>
      <c r="K33" s="74">
        <f>SUM(K36:K37)</f>
        <v>0</v>
      </c>
    </row>
    <row r="34" spans="1:11" ht="14.25">
      <c r="A34" s="194" t="s">
        <v>94</v>
      </c>
      <c r="B34" s="195"/>
      <c r="C34" s="195"/>
      <c r="D34" s="195"/>
      <c r="E34" s="195"/>
      <c r="F34" s="195"/>
      <c r="G34" s="195"/>
      <c r="H34" s="195"/>
      <c r="I34" s="75"/>
      <c r="J34" s="75"/>
      <c r="K34" s="76"/>
    </row>
    <row r="35" spans="1:11" ht="14.25">
      <c r="A35" s="196" t="s">
        <v>95</v>
      </c>
      <c r="B35" s="197"/>
      <c r="C35" s="197"/>
      <c r="D35" s="197"/>
      <c r="E35" s="197"/>
      <c r="F35" s="197"/>
      <c r="G35" s="197"/>
      <c r="H35" s="197"/>
      <c r="I35" s="60"/>
      <c r="J35" s="60"/>
      <c r="K35" s="77"/>
    </row>
    <row r="36" spans="1:20" ht="14.25">
      <c r="A36" s="198" t="s">
        <v>96</v>
      </c>
      <c r="B36" s="199"/>
      <c r="C36" s="199"/>
      <c r="D36" s="199"/>
      <c r="E36" s="199"/>
      <c r="F36" s="199"/>
      <c r="G36" s="199"/>
      <c r="H36" s="199"/>
      <c r="I36" s="66"/>
      <c r="J36" s="66"/>
      <c r="K36" s="78"/>
      <c r="T36" s="142"/>
    </row>
    <row r="37" spans="1:11" ht="15" thickBot="1">
      <c r="A37" s="200" t="s">
        <v>97</v>
      </c>
      <c r="B37" s="201"/>
      <c r="C37" s="201"/>
      <c r="D37" s="201"/>
      <c r="E37" s="201"/>
      <c r="F37" s="201"/>
      <c r="G37" s="201"/>
      <c r="H37" s="201"/>
      <c r="I37" s="54"/>
      <c r="J37" s="54"/>
      <c r="K37" s="79">
        <v>0</v>
      </c>
    </row>
    <row r="38" spans="1:11" ht="14.25">
      <c r="A38" s="202" t="s">
        <v>98</v>
      </c>
      <c r="B38" s="202"/>
      <c r="C38" s="202"/>
      <c r="D38" s="202"/>
      <c r="E38" s="202"/>
      <c r="F38" s="202"/>
      <c r="G38" s="202"/>
      <c r="H38" s="202"/>
      <c r="I38" s="80"/>
      <c r="J38" s="80"/>
      <c r="K38" s="81">
        <f>K39</f>
        <v>0</v>
      </c>
    </row>
    <row r="39" spans="1:11" ht="14.25">
      <c r="A39" s="280" t="s">
        <v>99</v>
      </c>
      <c r="B39" s="280"/>
      <c r="C39" s="280"/>
      <c r="D39" s="280"/>
      <c r="E39" s="280"/>
      <c r="F39" s="280"/>
      <c r="G39" s="280"/>
      <c r="H39" s="141">
        <v>0.161</v>
      </c>
      <c r="I39" s="60"/>
      <c r="J39" s="60"/>
      <c r="K39" s="82">
        <f>+ROUNDDOWN(H39*K12-H40+F40,2)</f>
        <v>0</v>
      </c>
    </row>
    <row r="40" spans="1:11" ht="14.25">
      <c r="A40" s="281" t="s">
        <v>100</v>
      </c>
      <c r="B40" s="281"/>
      <c r="C40" s="281"/>
      <c r="D40" s="281"/>
      <c r="E40" s="83" t="s">
        <v>101</v>
      </c>
      <c r="F40" s="84">
        <v>0</v>
      </c>
      <c r="G40" s="85" t="str">
        <f>"-"</f>
        <v>-</v>
      </c>
      <c r="H40" s="86"/>
      <c r="I40" s="60"/>
      <c r="J40" s="60"/>
      <c r="K40" s="82"/>
    </row>
    <row r="41" spans="1:13" ht="14.25">
      <c r="A41" s="279" t="s">
        <v>102</v>
      </c>
      <c r="B41" s="279"/>
      <c r="C41" s="279"/>
      <c r="D41" s="279"/>
      <c r="E41" s="279"/>
      <c r="F41" s="279"/>
      <c r="G41" s="279"/>
      <c r="H41" s="279"/>
      <c r="I41" s="60"/>
      <c r="J41" s="60"/>
      <c r="K41" s="87">
        <f>+K12+K31+K38</f>
        <v>0</v>
      </c>
      <c r="L41" s="150" t="b">
        <f>+AND(K9&lt;93,K41&gt;1500)</f>
        <v>0</v>
      </c>
      <c r="M41" s="65">
        <v>0.161</v>
      </c>
    </row>
    <row r="42" spans="1:13" ht="14.25">
      <c r="A42" s="279" t="s">
        <v>103</v>
      </c>
      <c r="B42" s="279"/>
      <c r="C42" s="279"/>
      <c r="D42" s="279"/>
      <c r="E42" s="279"/>
      <c r="F42" s="279"/>
      <c r="G42" s="279"/>
      <c r="H42" s="279"/>
      <c r="I42" s="49"/>
      <c r="J42" s="49"/>
      <c r="K42" s="87">
        <f>+IF(K41&gt;3000,3000,IF(L41=TRUE,1500,K41))</f>
        <v>0</v>
      </c>
      <c r="M42" s="68">
        <v>0.1634</v>
      </c>
    </row>
    <row r="43" spans="1:13" ht="9" customHeight="1">
      <c r="A43" s="88"/>
      <c r="B43" s="88"/>
      <c r="C43" s="88"/>
      <c r="D43" s="88"/>
      <c r="E43" s="88"/>
      <c r="F43" s="88"/>
      <c r="K43" s="89" t="s">
        <v>131</v>
      </c>
      <c r="M43" s="68">
        <v>0.221</v>
      </c>
    </row>
    <row r="44" spans="1:11" ht="11.25" customHeight="1">
      <c r="A44" s="35" t="s">
        <v>104</v>
      </c>
      <c r="B44" s="88"/>
      <c r="C44" s="88"/>
      <c r="D44" s="88"/>
      <c r="E44" s="88"/>
      <c r="F44" s="88"/>
      <c r="K44" s="90"/>
    </row>
    <row r="45" spans="1:11" ht="22.5">
      <c r="A45" s="23" t="s">
        <v>105</v>
      </c>
      <c r="B45" s="23" t="s">
        <v>106</v>
      </c>
      <c r="C45" s="285" t="s">
        <v>107</v>
      </c>
      <c r="D45" s="286"/>
      <c r="E45" s="185" t="s">
        <v>136</v>
      </c>
      <c r="F45" s="185"/>
      <c r="G45" s="185" t="s">
        <v>108</v>
      </c>
      <c r="H45" s="185"/>
      <c r="I45" s="91"/>
      <c r="J45" s="91"/>
      <c r="K45" s="140" t="s">
        <v>132</v>
      </c>
    </row>
    <row r="46" spans="1:11" ht="24" customHeight="1">
      <c r="A46" s="93" t="str">
        <f>+IF(G1=0,"vnesi v polje G1",G1)</f>
        <v>vnesi v polje G1</v>
      </c>
      <c r="B46" s="94" t="str">
        <f>+IF(D4=0,"vnesi v polje D4",D4)</f>
        <v>vnesi v polje D4</v>
      </c>
      <c r="C46" s="283">
        <f>+ROUND(K32+K13+K38+H39*K14,2)-K28+K29</f>
        <v>0</v>
      </c>
      <c r="D46" s="284"/>
      <c r="E46" s="282">
        <f>+K41</f>
        <v>0</v>
      </c>
      <c r="F46" s="282"/>
      <c r="G46" s="282">
        <f>+ROUND(IF(K41=0,0,K42),2)</f>
        <v>0</v>
      </c>
      <c r="H46" s="282"/>
      <c r="I46" s="95"/>
      <c r="J46" s="95"/>
      <c r="K46" s="96">
        <f>+IF(K41=0,0,K41-K42)</f>
        <v>0</v>
      </c>
    </row>
    <row r="47" spans="1:26" ht="21.75" customHeight="1">
      <c r="A47" s="99" t="s">
        <v>110</v>
      </c>
      <c r="B47" s="99" t="s">
        <v>125</v>
      </c>
      <c r="C47" s="183" t="s">
        <v>138</v>
      </c>
      <c r="D47" s="184"/>
      <c r="E47" s="183" t="s">
        <v>135</v>
      </c>
      <c r="F47" s="184"/>
      <c r="G47" s="180" t="s">
        <v>124</v>
      </c>
      <c r="H47" s="180"/>
      <c r="I47" s="99"/>
      <c r="J47" s="99"/>
      <c r="K47" s="99" t="str">
        <f>"- neupravičena višina stroškov*"</f>
        <v>- neupravičena višina stroškov*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>
      <c r="A48" s="181" t="s">
        <v>112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M48" s="36"/>
      <c r="N48" s="111"/>
      <c r="O48" s="111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9.25" customHeight="1">
      <c r="A49" s="182" t="s">
        <v>113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M49" s="36"/>
      <c r="N49" s="117"/>
      <c r="O49" s="117"/>
      <c r="P49" s="118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2.5" customHeight="1">
      <c r="A50" s="102" t="s">
        <v>114</v>
      </c>
      <c r="B50" s="103"/>
      <c r="C50" s="104"/>
      <c r="D50" s="103"/>
      <c r="E50" s="103"/>
      <c r="F50" s="104" t="s">
        <v>115</v>
      </c>
      <c r="G50" s="178"/>
      <c r="H50" s="178"/>
      <c r="I50" s="178"/>
      <c r="J50" s="178"/>
      <c r="K50" s="178"/>
      <c r="M50" s="112"/>
      <c r="N50" s="113"/>
      <c r="O50" s="113"/>
      <c r="P50" s="114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>
      <c r="A51" s="178"/>
      <c r="B51" s="178"/>
      <c r="C51" s="103"/>
      <c r="D51" s="103"/>
      <c r="E51" s="103"/>
      <c r="F51" s="104" t="s">
        <v>116</v>
      </c>
      <c r="G51" s="179"/>
      <c r="H51" s="179"/>
      <c r="I51" s="179"/>
      <c r="J51" s="179"/>
      <c r="K51" s="179"/>
      <c r="M51" s="112"/>
      <c r="N51" s="113"/>
      <c r="O51" s="113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3:26" ht="15" customHeight="1">
      <c r="M52" s="112"/>
      <c r="N52" s="113"/>
      <c r="O52" s="113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3:26" ht="15" customHeight="1">
      <c r="M53" s="112"/>
      <c r="N53" s="113"/>
      <c r="O53" s="113"/>
      <c r="P53" s="36"/>
      <c r="Q53" s="36"/>
      <c r="R53" s="36"/>
      <c r="S53" s="274"/>
      <c r="T53" s="274"/>
      <c r="U53" s="274"/>
      <c r="V53" s="274"/>
      <c r="W53" s="274"/>
      <c r="X53" s="274"/>
      <c r="Y53" s="274"/>
      <c r="Z53" s="274"/>
    </row>
    <row r="54" spans="13:26" ht="15" customHeight="1">
      <c r="M54" s="112"/>
      <c r="N54" s="113"/>
      <c r="O54" s="113"/>
      <c r="P54" s="114"/>
      <c r="Q54" s="36"/>
      <c r="R54" s="36"/>
      <c r="S54" s="274"/>
      <c r="T54" s="274"/>
      <c r="U54" s="274"/>
      <c r="V54" s="274"/>
      <c r="W54" s="274"/>
      <c r="X54" s="274"/>
      <c r="Y54" s="274"/>
      <c r="Z54" s="274"/>
    </row>
    <row r="55" spans="13:26" ht="15" customHeight="1">
      <c r="M55" s="112"/>
      <c r="N55" s="113"/>
      <c r="O55" s="113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3:26" ht="12.75" customHeight="1">
      <c r="M56" s="112"/>
      <c r="N56" s="113"/>
      <c r="O56" s="113"/>
      <c r="P56" s="114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3:26" ht="12.75" customHeight="1">
      <c r="M57" s="112"/>
      <c r="N57" s="113"/>
      <c r="O57" s="113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3:26" ht="12.75" customHeight="1">
      <c r="M58" s="112"/>
      <c r="N58" s="113"/>
      <c r="O58" s="113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3:26" ht="12.75" customHeight="1">
      <c r="M59" s="112"/>
      <c r="N59" s="113"/>
      <c r="O59" s="113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3:26" ht="12.75" customHeight="1">
      <c r="M60" s="112"/>
      <c r="N60" s="113"/>
      <c r="O60" s="113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3:26" ht="14.25" customHeight="1">
      <c r="M61" s="112"/>
      <c r="N61" s="113"/>
      <c r="O61" s="113"/>
      <c r="P61" s="115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3:26" ht="14.25" customHeight="1">
      <c r="M62" s="116"/>
      <c r="N62" s="36"/>
      <c r="O62" s="36"/>
      <c r="P62" s="36"/>
      <c r="Q62" s="36"/>
      <c r="R62" s="36"/>
      <c r="S62" s="114"/>
      <c r="T62" s="36"/>
      <c r="U62" s="36"/>
      <c r="V62" s="36"/>
      <c r="W62" s="36"/>
      <c r="X62" s="36"/>
      <c r="Y62" s="36"/>
      <c r="Z62" s="36"/>
    </row>
    <row r="63" spans="13:26" ht="14.25" customHeight="1">
      <c r="M63" s="36"/>
      <c r="N63" s="36"/>
      <c r="O63" s="36"/>
      <c r="P63" s="36"/>
      <c r="Q63" s="36"/>
      <c r="R63" s="36"/>
      <c r="S63" s="114"/>
      <c r="T63" s="36"/>
      <c r="U63" s="36"/>
      <c r="V63" s="36"/>
      <c r="W63" s="36"/>
      <c r="X63" s="36"/>
      <c r="Y63" s="36"/>
      <c r="Z63" s="36"/>
    </row>
    <row r="64" spans="13:26" ht="14.25" customHeight="1">
      <c r="M64" s="36"/>
      <c r="N64" s="36"/>
      <c r="O64" s="36"/>
      <c r="P64" s="36"/>
      <c r="Q64" s="36"/>
      <c r="R64" s="36"/>
      <c r="S64" s="114"/>
      <c r="T64" s="36"/>
      <c r="U64" s="36"/>
      <c r="V64" s="36"/>
      <c r="W64" s="36"/>
      <c r="X64" s="36"/>
      <c r="Y64" s="36"/>
      <c r="Z64" s="36"/>
    </row>
    <row r="65" spans="13:26" ht="14.25" customHeight="1">
      <c r="M65" s="36"/>
      <c r="N65" s="36"/>
      <c r="O65" s="36"/>
      <c r="P65" s="36"/>
      <c r="Q65" s="36"/>
      <c r="R65" s="36"/>
      <c r="S65" s="114"/>
      <c r="T65" s="36"/>
      <c r="U65" s="36"/>
      <c r="V65" s="36"/>
      <c r="W65" s="36"/>
      <c r="X65" s="36"/>
      <c r="Y65" s="36"/>
      <c r="Z65" s="36"/>
    </row>
    <row r="66" ht="14.25">
      <c r="S66" s="53"/>
    </row>
    <row r="67" ht="5.25" customHeight="1">
      <c r="M67" s="53"/>
    </row>
    <row r="68" ht="14.25">
      <c r="M68" s="53"/>
    </row>
    <row r="69" spans="17:24" ht="15" customHeight="1">
      <c r="Q69" s="36"/>
      <c r="R69" s="36"/>
      <c r="S69" s="36"/>
      <c r="T69" s="36"/>
      <c r="U69" s="36"/>
      <c r="V69" s="36"/>
      <c r="W69" s="36"/>
      <c r="X69" s="36"/>
    </row>
    <row r="70" spans="17:24" ht="13.5" customHeight="1">
      <c r="Q70" s="274"/>
      <c r="R70" s="274"/>
      <c r="S70" s="274"/>
      <c r="T70" s="274"/>
      <c r="U70" s="274"/>
      <c r="V70" s="274"/>
      <c r="W70" s="274"/>
      <c r="X70" s="274"/>
    </row>
    <row r="71" spans="17:24" ht="14.25" customHeight="1">
      <c r="Q71" s="36"/>
      <c r="R71" s="36"/>
      <c r="S71" s="36"/>
      <c r="T71" s="36"/>
      <c r="U71" s="36"/>
      <c r="V71" s="36"/>
      <c r="W71" s="36"/>
      <c r="X71" s="36"/>
    </row>
    <row r="72" spans="17:24" ht="14.25">
      <c r="Q72" s="36"/>
      <c r="R72" s="36"/>
      <c r="S72" s="36"/>
      <c r="T72" s="36"/>
      <c r="U72" s="36"/>
      <c r="V72" s="36"/>
      <c r="W72" s="36"/>
      <c r="X72" s="36"/>
    </row>
    <row r="73" spans="16:24" ht="14.25">
      <c r="P73" s="53"/>
      <c r="Q73" s="36"/>
      <c r="R73" s="36"/>
      <c r="S73" s="36"/>
      <c r="T73" s="36"/>
      <c r="U73" s="36"/>
      <c r="V73" s="36"/>
      <c r="W73" s="36"/>
      <c r="X73" s="36"/>
    </row>
    <row r="74" spans="17:24" ht="14.25">
      <c r="Q74" s="36"/>
      <c r="R74" s="36"/>
      <c r="S74" s="36"/>
      <c r="T74" s="36"/>
      <c r="U74" s="36"/>
      <c r="V74" s="36"/>
      <c r="W74" s="36"/>
      <c r="X74" s="36"/>
    </row>
    <row r="75" spans="17:24" ht="15">
      <c r="Q75" s="36"/>
      <c r="R75" s="36"/>
      <c r="S75" s="36"/>
      <c r="T75" s="119"/>
      <c r="U75" s="119"/>
      <c r="V75" s="36"/>
      <c r="W75" s="36"/>
      <c r="X75" s="36"/>
    </row>
    <row r="76" spans="17:24" ht="14.25">
      <c r="Q76" s="36"/>
      <c r="R76" s="36"/>
      <c r="S76" s="36"/>
      <c r="T76" s="36"/>
      <c r="U76" s="36"/>
      <c r="V76" s="36"/>
      <c r="W76" s="36"/>
      <c r="X76" s="36"/>
    </row>
    <row r="80" spans="12:22" ht="14.25">
      <c r="L80" s="36"/>
      <c r="M80" s="36"/>
      <c r="N80" s="36"/>
      <c r="O80" s="36"/>
      <c r="P80" s="36"/>
      <c r="Q80" s="36"/>
      <c r="R80" s="36"/>
      <c r="S80" s="36"/>
      <c r="V80" s="36"/>
    </row>
    <row r="81" spans="12:22" ht="14.25">
      <c r="L81" s="36"/>
      <c r="M81" s="36"/>
      <c r="N81" s="36"/>
      <c r="O81" s="36"/>
      <c r="P81" s="114"/>
      <c r="Q81" s="36"/>
      <c r="R81" s="36"/>
      <c r="S81" s="36"/>
      <c r="V81" s="36"/>
    </row>
    <row r="82" spans="12:22" ht="30" customHeight="1">
      <c r="L82" s="130"/>
      <c r="M82" s="36"/>
      <c r="N82" s="36"/>
      <c r="O82" s="36"/>
      <c r="P82" s="36"/>
      <c r="Q82" s="36"/>
      <c r="R82" s="36"/>
      <c r="S82" s="36"/>
      <c r="V82" s="36"/>
    </row>
    <row r="83" spans="12:22" ht="33" customHeight="1">
      <c r="L83" s="101"/>
      <c r="M83" s="36"/>
      <c r="N83" s="36"/>
      <c r="O83" s="36"/>
      <c r="P83" s="36"/>
      <c r="Q83" s="36"/>
      <c r="R83" s="36"/>
      <c r="S83" s="36"/>
      <c r="V83" s="36"/>
    </row>
    <row r="84" spans="12:19" ht="44.25" customHeight="1">
      <c r="L84" s="131"/>
      <c r="M84" s="36"/>
      <c r="N84" s="36"/>
      <c r="O84" s="36"/>
      <c r="P84" s="36"/>
      <c r="Q84" s="36"/>
      <c r="R84" s="36"/>
      <c r="S84" s="36"/>
    </row>
    <row r="85" spans="12:16" ht="18.75" customHeight="1">
      <c r="L85" s="101"/>
      <c r="P85" s="53"/>
    </row>
    <row r="86" ht="38.25" customHeight="1">
      <c r="L86" s="101"/>
    </row>
    <row r="87" ht="15.75" customHeight="1">
      <c r="L87" s="101"/>
    </row>
    <row r="88" ht="33" customHeight="1"/>
    <row r="89" ht="35.25" customHeight="1"/>
    <row r="90" ht="30.75" customHeight="1"/>
    <row r="91" ht="18" customHeight="1"/>
    <row r="92" ht="33" customHeight="1"/>
    <row r="93" ht="15.75" customHeight="1"/>
    <row r="94" ht="14.25" customHeight="1"/>
  </sheetData>
  <sheetProtection password="C95C" sheet="1" objects="1" scenarios="1" formatCells="0" formatColumns="0"/>
  <mergeCells count="63">
    <mergeCell ref="A48:K48"/>
    <mergeCell ref="C46:D46"/>
    <mergeCell ref="E47:F47"/>
    <mergeCell ref="C45:D45"/>
    <mergeCell ref="E45:F45"/>
    <mergeCell ref="C47:D47"/>
    <mergeCell ref="E46:F46"/>
    <mergeCell ref="A39:G39"/>
    <mergeCell ref="A40:D40"/>
    <mergeCell ref="A41:H41"/>
    <mergeCell ref="A51:B51"/>
    <mergeCell ref="G51:K51"/>
    <mergeCell ref="A49:K49"/>
    <mergeCell ref="G50:K50"/>
    <mergeCell ref="G45:H45"/>
    <mergeCell ref="G46:H46"/>
    <mergeCell ref="G47:H47"/>
    <mergeCell ref="A42:H42"/>
    <mergeCell ref="A32:H32"/>
    <mergeCell ref="Q70:X70"/>
    <mergeCell ref="A33:H33"/>
    <mergeCell ref="A34:H34"/>
    <mergeCell ref="A35:H35"/>
    <mergeCell ref="A36:H36"/>
    <mergeCell ref="S53:Z53"/>
    <mergeCell ref="A37:H37"/>
    <mergeCell ref="A38:H38"/>
    <mergeCell ref="F24:H24"/>
    <mergeCell ref="A25:H25"/>
    <mergeCell ref="A26:H26"/>
    <mergeCell ref="A27:H27"/>
    <mergeCell ref="A28:H28"/>
    <mergeCell ref="A29:H29"/>
    <mergeCell ref="S54:Z54"/>
    <mergeCell ref="A17:H17"/>
    <mergeCell ref="A18:H18"/>
    <mergeCell ref="A19:H19"/>
    <mergeCell ref="A31:H31"/>
    <mergeCell ref="A20:I20"/>
    <mergeCell ref="A21:H21"/>
    <mergeCell ref="A22:H22"/>
    <mergeCell ref="A23:E24"/>
    <mergeCell ref="F23:H23"/>
    <mergeCell ref="A11:K11"/>
    <mergeCell ref="A12:H12"/>
    <mergeCell ref="A13:H13"/>
    <mergeCell ref="A14:H14"/>
    <mergeCell ref="A15:H15"/>
    <mergeCell ref="A16:H16"/>
    <mergeCell ref="A7:K7"/>
    <mergeCell ref="A8:K8"/>
    <mergeCell ref="A4:C4"/>
    <mergeCell ref="D4:K4"/>
    <mergeCell ref="A5:C5"/>
    <mergeCell ref="A6:C6"/>
    <mergeCell ref="D6:G6"/>
    <mergeCell ref="D5:K5"/>
    <mergeCell ref="A1:F1"/>
    <mergeCell ref="G1:K1"/>
    <mergeCell ref="C2:G2"/>
    <mergeCell ref="H2:K2"/>
    <mergeCell ref="A3:C3"/>
    <mergeCell ref="D3:H3"/>
  </mergeCells>
  <conditionalFormatting sqref="K34:K37 F40 H40 K15:K21 K23:K29">
    <cfRule type="cellIs" priority="3" dxfId="7" operator="equal" stopIfTrue="1">
      <formula>0</formula>
    </cfRule>
  </conditionalFormatting>
  <conditionalFormatting sqref="A8">
    <cfRule type="containsText" priority="2" dxfId="7" operator="containsText" stopIfTrue="1" text="opišite">
      <formula>NOT(ISERROR(SEARCH("opišite",A8)))</formula>
    </cfRule>
  </conditionalFormatting>
  <dataValidations count="8">
    <dataValidation type="list" allowBlank="1" showInputMessage="1" showErrorMessage="1" sqref="H39">
      <formula1>$M$41:$M$43</formula1>
    </dataValidation>
    <dataValidation type="list" allowBlank="1" showInputMessage="1" showErrorMessage="1" sqref="F9">
      <formula1>$M$17</formula1>
    </dataValidation>
    <dataValidation type="whole" allowBlank="1" showInputMessage="1" showErrorMessage="1" sqref="D9">
      <formula1>1</formula1>
      <formula2>12</formula2>
    </dataValidation>
    <dataValidation type="whole" allowBlank="1" showInputMessage="1" showErrorMessage="1" sqref="B9">
      <formula1>2013</formula1>
      <formula2>2015</formula2>
    </dataValidation>
    <dataValidation type="whole" allowBlank="1" showInputMessage="1" showErrorMessage="1" sqref="H9">
      <formula1>8</formula1>
      <formula2>192</formula2>
    </dataValidation>
    <dataValidation type="decimal" allowBlank="1" showInputMessage="1" showErrorMessage="1" sqref="L83:L87">
      <formula1>-0.01</formula1>
      <formula2>0.01</formula2>
    </dataValidation>
    <dataValidation type="list" allowBlank="1" showInputMessage="1" showErrorMessage="1" sqref="I3:J3">
      <formula1>$M$1:$M$8</formula1>
    </dataValidation>
    <dataValidation type="list" allowBlank="1" showInputMessage="1" showErrorMessage="1" sqref="D3:H3">
      <formula1>$M$1:$M$12</formula1>
    </dataValidation>
  </dataValidations>
  <printOptions/>
  <pageMargins left="0.5118110236220472" right="0.35433070866141736" top="0.7480314960629921" bottom="0.7480314960629921" header="0.31496062992125984" footer="0.31496062992125984"/>
  <pageSetup fitToHeight="1" fitToWidth="1" horizontalDpi="600" verticalDpi="600" orientation="portrait" paperSize="9" scale="93" r:id="rId4"/>
  <headerFooter>
    <oddHeader>&amp;L&amp;G&amp;C&amp;"Arial,Navadno"&amp;7&amp;K000000 Instrument: "JR za sofinanciranje vzpostavitve
 in delovanja kompetenčnih centrov za 
razvoj kadrov za obdobje 2012 do 2015”&amp;R&amp;G</oddHeader>
    <oddFooter>&amp;L&amp;G&amp;C
&amp;R&amp;"Arial,Krepko"&amp;8ver 1.&amp;"Arial,Navadno"      30. 4. 2013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view="pageLayout" workbookViewId="0" topLeftCell="A1">
      <selection activeCell="B2" sqref="B2:G2"/>
    </sheetView>
  </sheetViews>
  <sheetFormatPr defaultColWidth="9.140625" defaultRowHeight="15"/>
  <cols>
    <col min="1" max="1" width="15.00390625" style="0" customWidth="1"/>
    <col min="2" max="2" width="12.57421875" style="0" customWidth="1"/>
    <col min="3" max="3" width="7.140625" style="0" customWidth="1"/>
    <col min="4" max="4" width="15.00390625" style="0" customWidth="1"/>
    <col min="5" max="5" width="12.140625" style="0" customWidth="1"/>
    <col min="6" max="6" width="8.140625" style="0" customWidth="1"/>
    <col min="7" max="7" width="10.57421875" style="0" customWidth="1"/>
    <col min="8" max="8" width="16.7109375" style="0" customWidth="1"/>
    <col min="9" max="9" width="14.140625" style="0" customWidth="1"/>
    <col min="10" max="10" width="8.140625" style="0" customWidth="1"/>
    <col min="11" max="11" width="8.8515625" style="0" customWidth="1"/>
  </cols>
  <sheetData>
    <row r="1" spans="1:11" ht="16.5">
      <c r="A1" s="174" t="s">
        <v>133</v>
      </c>
      <c r="B1" s="352" t="s">
        <v>134</v>
      </c>
      <c r="C1" s="352"/>
      <c r="D1" s="352"/>
      <c r="E1" s="352"/>
      <c r="F1" s="352"/>
      <c r="G1" s="352"/>
      <c r="H1" s="352"/>
      <c r="I1" s="352"/>
      <c r="J1" s="352"/>
      <c r="K1" s="352"/>
    </row>
    <row r="2" spans="1:14" ht="78" customHeight="1" thickBot="1">
      <c r="A2" s="156"/>
      <c r="B2" s="357" t="s">
        <v>159</v>
      </c>
      <c r="C2" s="357"/>
      <c r="D2" s="357"/>
      <c r="E2" s="357"/>
      <c r="F2" s="357"/>
      <c r="G2" s="357"/>
      <c r="H2" s="356" t="s">
        <v>160</v>
      </c>
      <c r="I2" s="356"/>
      <c r="J2" s="356"/>
      <c r="K2" s="356"/>
      <c r="L2" s="146"/>
      <c r="M2" s="146"/>
      <c r="N2" s="146"/>
    </row>
    <row r="3" spans="1:11" ht="15.75" thickBot="1">
      <c r="A3" s="156"/>
      <c r="B3" s="293" t="s">
        <v>156</v>
      </c>
      <c r="C3" s="294"/>
      <c r="D3" s="294"/>
      <c r="E3" s="294"/>
      <c r="F3" s="294"/>
      <c r="G3" s="294"/>
      <c r="H3" s="294"/>
      <c r="I3" s="294"/>
      <c r="J3" s="294"/>
      <c r="K3" s="295"/>
    </row>
    <row r="4" spans="1:11" ht="15.75" customHeight="1" thickBot="1">
      <c r="A4" s="157"/>
      <c r="B4" s="287" t="s">
        <v>139</v>
      </c>
      <c r="C4" s="288"/>
      <c r="D4" s="288"/>
      <c r="E4" s="288"/>
      <c r="F4" s="288"/>
      <c r="G4" s="289"/>
      <c r="H4" s="290" t="s">
        <v>140</v>
      </c>
      <c r="I4" s="291"/>
      <c r="J4" s="291"/>
      <c r="K4" s="292"/>
    </row>
    <row r="5" spans="1:11" ht="15.75" customHeight="1" thickBot="1">
      <c r="A5" s="158"/>
      <c r="B5" s="299" t="s">
        <v>141</v>
      </c>
      <c r="C5" s="300"/>
      <c r="D5" s="301"/>
      <c r="E5" s="302" t="s">
        <v>141</v>
      </c>
      <c r="F5" s="300"/>
      <c r="G5" s="301"/>
      <c r="H5" s="159" t="s">
        <v>142</v>
      </c>
      <c r="I5" s="303" t="s">
        <v>143</v>
      </c>
      <c r="J5" s="304"/>
      <c r="K5" s="305"/>
    </row>
    <row r="6" spans="1:11" ht="15" customHeight="1">
      <c r="A6" s="349" t="s">
        <v>144</v>
      </c>
      <c r="B6" s="306" t="s">
        <v>145</v>
      </c>
      <c r="C6" s="306"/>
      <c r="D6" s="307"/>
      <c r="E6" s="311" t="s">
        <v>154</v>
      </c>
      <c r="F6" s="312"/>
      <c r="G6" s="313"/>
      <c r="H6" s="366" t="s">
        <v>146</v>
      </c>
      <c r="I6" s="315" t="s">
        <v>155</v>
      </c>
      <c r="J6" s="316"/>
      <c r="K6" s="317"/>
    </row>
    <row r="7" spans="1:11" ht="15">
      <c r="A7" s="350"/>
      <c r="B7" s="308" t="s">
        <v>164</v>
      </c>
      <c r="C7" s="309"/>
      <c r="D7" s="310"/>
      <c r="E7" s="314" t="s">
        <v>164</v>
      </c>
      <c r="F7" s="309"/>
      <c r="G7" s="310"/>
      <c r="H7" s="366"/>
      <c r="I7" s="311" t="s">
        <v>147</v>
      </c>
      <c r="J7" s="318"/>
      <c r="K7" s="313"/>
    </row>
    <row r="8" spans="1:11" ht="15.75" thickBot="1">
      <c r="A8" s="351"/>
      <c r="B8" s="308" t="s">
        <v>162</v>
      </c>
      <c r="C8" s="308"/>
      <c r="D8" s="310"/>
      <c r="E8" s="314" t="s">
        <v>163</v>
      </c>
      <c r="F8" s="308"/>
      <c r="G8" s="310"/>
      <c r="H8" s="366"/>
      <c r="I8" s="319"/>
      <c r="J8" s="320"/>
      <c r="K8" s="321"/>
    </row>
    <row r="9" spans="1:11" ht="27.75" thickBot="1">
      <c r="A9" s="160" t="s">
        <v>161</v>
      </c>
      <c r="B9" s="367">
        <v>168</v>
      </c>
      <c r="C9" s="323"/>
      <c r="D9" s="368"/>
      <c r="E9" s="322">
        <v>84</v>
      </c>
      <c r="F9" s="323"/>
      <c r="G9" s="368"/>
      <c r="H9" s="161">
        <v>168</v>
      </c>
      <c r="I9" s="322" t="s">
        <v>148</v>
      </c>
      <c r="J9" s="323"/>
      <c r="K9" s="324"/>
    </row>
    <row r="10" spans="1:11" ht="15.75" thickBot="1">
      <c r="A10" s="162" t="s">
        <v>157</v>
      </c>
      <c r="B10" s="353">
        <v>84</v>
      </c>
      <c r="C10" s="354"/>
      <c r="D10" s="355"/>
      <c r="E10" s="353">
        <v>84</v>
      </c>
      <c r="F10" s="354"/>
      <c r="G10" s="355"/>
      <c r="H10" s="163">
        <v>168</v>
      </c>
      <c r="I10" s="353" t="s">
        <v>148</v>
      </c>
      <c r="J10" s="354"/>
      <c r="K10" s="355"/>
    </row>
    <row r="11" spans="1:11" ht="52.5" customHeight="1" thickBot="1">
      <c r="A11" s="173" t="s">
        <v>149</v>
      </c>
      <c r="B11" s="325" t="s">
        <v>172</v>
      </c>
      <c r="C11" s="326"/>
      <c r="D11" s="327"/>
      <c r="E11" s="325" t="s">
        <v>172</v>
      </c>
      <c r="F11" s="326"/>
      <c r="G11" s="327"/>
      <c r="H11" s="173" t="s">
        <v>150</v>
      </c>
      <c r="I11" s="325" t="s">
        <v>151</v>
      </c>
      <c r="J11" s="326"/>
      <c r="K11" s="327"/>
    </row>
    <row r="12" spans="1:11" ht="38.25" customHeight="1">
      <c r="A12" s="349" t="s">
        <v>152</v>
      </c>
      <c r="B12" s="331" t="s">
        <v>165</v>
      </c>
      <c r="C12" s="332"/>
      <c r="D12" s="333"/>
      <c r="E12" s="331" t="s">
        <v>166</v>
      </c>
      <c r="F12" s="332"/>
      <c r="G12" s="333"/>
      <c r="H12" s="164"/>
      <c r="I12" s="331" t="s">
        <v>167</v>
      </c>
      <c r="J12" s="332"/>
      <c r="K12" s="333"/>
    </row>
    <row r="13" spans="1:11" ht="21.75" customHeight="1">
      <c r="A13" s="350"/>
      <c r="B13" s="358" t="s">
        <v>121</v>
      </c>
      <c r="C13" s="359"/>
      <c r="D13" s="153" t="s">
        <v>128</v>
      </c>
      <c r="E13" s="154" t="s">
        <v>121</v>
      </c>
      <c r="F13" s="360" t="s">
        <v>129</v>
      </c>
      <c r="G13" s="361"/>
      <c r="H13" s="165"/>
      <c r="I13" s="362" t="s">
        <v>28</v>
      </c>
      <c r="J13" s="363"/>
      <c r="K13" s="155">
        <v>84</v>
      </c>
    </row>
    <row r="14" spans="1:11" ht="29.25" customHeight="1">
      <c r="A14" s="350"/>
      <c r="B14" s="346" t="s">
        <v>168</v>
      </c>
      <c r="C14" s="347"/>
      <c r="D14" s="348"/>
      <c r="E14" s="337" t="s">
        <v>167</v>
      </c>
      <c r="F14" s="338"/>
      <c r="G14" s="339"/>
      <c r="H14" s="165"/>
      <c r="I14" s="334" t="s">
        <v>169</v>
      </c>
      <c r="J14" s="335"/>
      <c r="K14" s="336"/>
    </row>
    <row r="15" spans="1:11" ht="32.25" customHeight="1">
      <c r="A15" s="350"/>
      <c r="B15" s="362" t="s">
        <v>28</v>
      </c>
      <c r="C15" s="363"/>
      <c r="D15" s="155">
        <v>168</v>
      </c>
      <c r="E15" s="364" t="s">
        <v>28</v>
      </c>
      <c r="F15" s="365"/>
      <c r="G15" s="155">
        <v>84</v>
      </c>
      <c r="H15" s="165"/>
      <c r="I15" s="152"/>
      <c r="J15" s="166">
        <v>84</v>
      </c>
      <c r="K15" s="167">
        <v>84</v>
      </c>
    </row>
    <row r="16" spans="1:11" ht="45" customHeight="1">
      <c r="A16" s="350"/>
      <c r="B16" s="296" t="s">
        <v>170</v>
      </c>
      <c r="C16" s="297"/>
      <c r="D16" s="298"/>
      <c r="E16" s="296" t="s">
        <v>171</v>
      </c>
      <c r="F16" s="297"/>
      <c r="G16" s="298"/>
      <c r="H16" s="165"/>
      <c r="I16" s="337"/>
      <c r="J16" s="338"/>
      <c r="K16" s="339"/>
    </row>
    <row r="17" spans="1:11" ht="23.25" customHeight="1" thickBot="1">
      <c r="A17" s="351"/>
      <c r="B17" s="151" t="s">
        <v>28</v>
      </c>
      <c r="C17" s="168">
        <v>168</v>
      </c>
      <c r="D17" s="169">
        <v>84</v>
      </c>
      <c r="E17" s="151" t="s">
        <v>28</v>
      </c>
      <c r="F17" s="168">
        <v>84</v>
      </c>
      <c r="G17" s="169">
        <v>84</v>
      </c>
      <c r="H17" s="170"/>
      <c r="I17" s="340"/>
      <c r="J17" s="341"/>
      <c r="K17" s="342"/>
    </row>
    <row r="18" spans="1:11" ht="27" customHeight="1" thickBot="1">
      <c r="A18" s="171" t="s">
        <v>153</v>
      </c>
      <c r="B18" s="328">
        <v>1500</v>
      </c>
      <c r="C18" s="329"/>
      <c r="D18" s="330"/>
      <c r="E18" s="328">
        <v>1500</v>
      </c>
      <c r="F18" s="329"/>
      <c r="G18" s="330"/>
      <c r="H18" s="172">
        <v>3000</v>
      </c>
      <c r="I18" s="343" t="s">
        <v>158</v>
      </c>
      <c r="J18" s="344"/>
      <c r="K18" s="345"/>
    </row>
  </sheetData>
  <sheetProtection/>
  <mergeCells count="48">
    <mergeCell ref="I13:J13"/>
    <mergeCell ref="A6:A8"/>
    <mergeCell ref="H6:H8"/>
    <mergeCell ref="B9:D9"/>
    <mergeCell ref="E9:G9"/>
    <mergeCell ref="A12:A17"/>
    <mergeCell ref="B1:K1"/>
    <mergeCell ref="B10:D10"/>
    <mergeCell ref="E10:G10"/>
    <mergeCell ref="I10:K10"/>
    <mergeCell ref="H2:K2"/>
    <mergeCell ref="B2:G2"/>
    <mergeCell ref="B13:C13"/>
    <mergeCell ref="F13:G13"/>
    <mergeCell ref="B15:C15"/>
    <mergeCell ref="B12:D12"/>
    <mergeCell ref="B14:D14"/>
    <mergeCell ref="B16:D16"/>
    <mergeCell ref="B18:D18"/>
    <mergeCell ref="E12:G12"/>
    <mergeCell ref="E14:G14"/>
    <mergeCell ref="E15:F15"/>
    <mergeCell ref="I9:K9"/>
    <mergeCell ref="B11:D11"/>
    <mergeCell ref="E11:G11"/>
    <mergeCell ref="I11:K11"/>
    <mergeCell ref="E18:G18"/>
    <mergeCell ref="I12:K12"/>
    <mergeCell ref="I14:K14"/>
    <mergeCell ref="I16:K16"/>
    <mergeCell ref="I17:K17"/>
    <mergeCell ref="I18:K18"/>
    <mergeCell ref="E6:G6"/>
    <mergeCell ref="E7:G7"/>
    <mergeCell ref="E8:G8"/>
    <mergeCell ref="I6:K6"/>
    <mergeCell ref="I7:K7"/>
    <mergeCell ref="I8:K8"/>
    <mergeCell ref="B4:G4"/>
    <mergeCell ref="H4:K4"/>
    <mergeCell ref="B3:K3"/>
    <mergeCell ref="E16:G16"/>
    <mergeCell ref="B5:D5"/>
    <mergeCell ref="E5:G5"/>
    <mergeCell ref="I5:K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 2</dc:creator>
  <cp:keywords/>
  <dc:description/>
  <cp:lastModifiedBy>ales</cp:lastModifiedBy>
  <cp:lastPrinted>2013-09-19T11:39:19Z</cp:lastPrinted>
  <dcterms:created xsi:type="dcterms:W3CDTF">2013-05-29T10:12:02Z</dcterms:created>
  <dcterms:modified xsi:type="dcterms:W3CDTF">2013-09-19T11:40:43Z</dcterms:modified>
  <cp:category/>
  <cp:version/>
  <cp:contentType/>
  <cp:contentStatus/>
</cp:coreProperties>
</file>